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4000" windowHeight="7935" tabRatio="700"/>
  </bookViews>
  <sheets>
    <sheet name="budynki" sheetId="1" r:id="rId1"/>
    <sheet name="elektronika" sheetId="2" r:id="rId2"/>
    <sheet name="środki trwałe" sheetId="7" r:id="rId3"/>
    <sheet name="pojazdy " sheetId="8" r:id="rId4"/>
    <sheet name="wykaz szkód " sheetId="9" r:id="rId5"/>
  </sheets>
  <definedNames>
    <definedName name="_xlnm.Print_Area" localSheetId="0">budynki!$A$1:$K$67</definedName>
    <definedName name="_xlnm.Print_Area" localSheetId="1">elektronika!$A$1:$D$70</definedName>
    <definedName name="_xlnm.Print_Area" localSheetId="2">'środki trwałe'!$A$1:$E$13</definedName>
  </definedNames>
  <calcPr calcId="145621"/>
</workbook>
</file>

<file path=xl/calcChain.xml><?xml version="1.0" encoding="utf-8"?>
<calcChain xmlns="http://schemas.openxmlformats.org/spreadsheetml/2006/main">
  <c r="D99" i="2" l="1"/>
  <c r="D86" i="2"/>
  <c r="D90" i="2"/>
  <c r="D8" i="7" l="1"/>
  <c r="D9" i="7"/>
  <c r="D34" i="2"/>
  <c r="D39" i="2"/>
  <c r="D45" i="2"/>
  <c r="D21" i="2"/>
  <c r="D7" i="2"/>
  <c r="F60" i="1"/>
  <c r="F59" i="1"/>
  <c r="F58" i="1"/>
  <c r="F57" i="1"/>
  <c r="F53" i="1"/>
  <c r="F50" i="1"/>
  <c r="F49" i="1"/>
  <c r="F46" i="1"/>
  <c r="F20" i="1"/>
  <c r="F19" i="1"/>
  <c r="F17" i="1"/>
  <c r="F18" i="1"/>
  <c r="F16" i="1"/>
  <c r="F12" i="1"/>
  <c r="F13" i="1"/>
  <c r="F14" i="1"/>
  <c r="F15" i="1"/>
  <c r="F11" i="1"/>
  <c r="F10" i="1"/>
  <c r="F9" i="1"/>
  <c r="F8" i="1"/>
  <c r="F7" i="1"/>
  <c r="F35" i="1" l="1"/>
  <c r="P19" i="8"/>
  <c r="O19" i="8"/>
  <c r="G14" i="8"/>
  <c r="C14" i="8"/>
  <c r="F38" i="1" l="1"/>
  <c r="E41" i="1"/>
  <c r="D12" i="7" l="1"/>
  <c r="D10" i="7" l="1"/>
  <c r="D11" i="7" l="1"/>
  <c r="E62" i="1" l="1"/>
  <c r="F62" i="1"/>
  <c r="D54" i="2"/>
  <c r="D63" i="2" s="1"/>
  <c r="E13" i="7" l="1"/>
  <c r="D73" i="2" l="1"/>
  <c r="D13" i="7"/>
  <c r="E47" i="1"/>
  <c r="E51" i="1"/>
  <c r="E55" i="1"/>
  <c r="F51" i="1" l="1"/>
  <c r="D79" i="2"/>
  <c r="F55" i="1" l="1"/>
  <c r="F47" i="1"/>
  <c r="D93" i="2"/>
  <c r="E44" i="1" l="1"/>
  <c r="D82" i="2"/>
  <c r="D76" i="2" l="1"/>
</calcChain>
</file>

<file path=xl/sharedStrings.xml><?xml version="1.0" encoding="utf-8"?>
<sst xmlns="http://schemas.openxmlformats.org/spreadsheetml/2006/main" count="451" uniqueCount="312">
  <si>
    <t>lp.</t>
  </si>
  <si>
    <t>rok budowy</t>
  </si>
  <si>
    <t>wartość (początkowa)</t>
  </si>
  <si>
    <t>nazwa środka trwałego</t>
  </si>
  <si>
    <t>rok produkcji</t>
  </si>
  <si>
    <t>Lp.</t>
  </si>
  <si>
    <t>lokalizacja (adres)</t>
  </si>
  <si>
    <t>Łącznie</t>
  </si>
  <si>
    <t>1.</t>
  </si>
  <si>
    <t xml:space="preserve">wartość początkowa (księgowa brutto)             </t>
  </si>
  <si>
    <t>Załącznik nr 2</t>
  </si>
  <si>
    <t>Wykaz sprzętu elektronicznego stacjonarnego</t>
  </si>
  <si>
    <t>nazwa budynku / budowli</t>
  </si>
  <si>
    <t>Wykaz sprzętu elektronicznego przenośnego</t>
  </si>
  <si>
    <t>Nazwa jednostki</t>
  </si>
  <si>
    <t>środki trwałe,wyposażenie</t>
  </si>
  <si>
    <t>zbiory biblioteczne</t>
  </si>
  <si>
    <t>Wartość odtworzeniowa</t>
  </si>
  <si>
    <t>powierzchnia</t>
  </si>
  <si>
    <t>Konstrukcja</t>
  </si>
  <si>
    <t xml:space="preserve">zabezpieczenia (znane zabiezpieczenia p-poż i przeciw kradzieżowe)                                     </t>
  </si>
  <si>
    <t>Załącznik nr 1</t>
  </si>
  <si>
    <t>Wykaz budynków i budowli</t>
  </si>
  <si>
    <t>Załącznik nr 5</t>
  </si>
  <si>
    <t>brak</t>
  </si>
  <si>
    <t>Aktualny przegląd</t>
  </si>
  <si>
    <t>2.</t>
  </si>
  <si>
    <t>tak</t>
  </si>
  <si>
    <t>Wykaz wartości środków trwałych, maszyn, urządzeń i wyposażenia</t>
  </si>
  <si>
    <t>Budynek murowany, dach kryty blachą</t>
  </si>
  <si>
    <t>Liczba pracowników: 4</t>
  </si>
  <si>
    <t>Budynek jest własnością Gminy</t>
  </si>
  <si>
    <t>Gminna Biblioteka Publiczna w Wilkołazie</t>
  </si>
  <si>
    <t>Ośrodek Pomocy Społecznej w Wilkołazie</t>
  </si>
  <si>
    <t>Przedszkole Gminne w Wilkołazie</t>
  </si>
  <si>
    <t>Szkoła Podstawowa w Marianówce</t>
  </si>
  <si>
    <t>Szkoła Podstawowa im. Królowej Jadwigi w Rudniku Szlacheckim</t>
  </si>
  <si>
    <t>2. Gminna Biblioteka Publiczna w Wilkołazie</t>
  </si>
  <si>
    <t>Wilkołaz Pierwszy 9, 23-212  Wilkołaz</t>
  </si>
  <si>
    <t>3. Gminny Zespół Obsługi Szkół w Wilkołazie</t>
  </si>
  <si>
    <t>Liczba pracowników: 8</t>
  </si>
  <si>
    <t>Terminal mobilny</t>
  </si>
  <si>
    <t>Liczba pracowników: 13</t>
  </si>
  <si>
    <t>Wilkołaz Pierwszy 7, 23-212  Wilkołaz</t>
  </si>
  <si>
    <t>DRUKARKA HP</t>
  </si>
  <si>
    <t>ZESTAW NAGŁAŚNIAJĄCY</t>
  </si>
  <si>
    <t>LAPTOP LENOVO Z 500</t>
  </si>
  <si>
    <t>Liczba pracowników: 11</t>
  </si>
  <si>
    <t>Marianówka 11, 23-212 Wilkołaz</t>
  </si>
  <si>
    <t>Budynek szkolny</t>
  </si>
  <si>
    <t>drukarka komputerowa HP Laser</t>
  </si>
  <si>
    <t>Notebook Asus</t>
  </si>
  <si>
    <t>gaśnice pianowe szt. 3, hydranty wew. szt. 3, hydrant zew., kraty w oknach</t>
  </si>
  <si>
    <t>Liczba pracowników: 21</t>
  </si>
  <si>
    <t>Sala pingpongowa</t>
  </si>
  <si>
    <t>hydranty wew. szt. 2, gaśnice</t>
  </si>
  <si>
    <t>Rudnik Szlachecki 38, 23-212 Wilkołaz</t>
  </si>
  <si>
    <t>Budynek szkoły podstawowej</t>
  </si>
  <si>
    <t>Zestaw komputerowy</t>
  </si>
  <si>
    <t>gaśnice - 7 szt., hydranty wewnętrzne - 2 szt., kraty w drzwiach w sali komputerowej, małej pracowni komputerowej w czytelni, kraty w drzwiach sekretariatu</t>
  </si>
  <si>
    <t>Liczba pracowników: 19</t>
  </si>
  <si>
    <t>1929
dobudowa 1969</t>
  </si>
  <si>
    <t>Ostrów 9, 23-212 Wilkołaz</t>
  </si>
  <si>
    <t>gaśnice proszkowe szt. 6, gaśnice z płynnym CO2, hydranty szt. 2, hydranty na boisku szkolnym</t>
  </si>
  <si>
    <t>Rzutnik fologramów Fokus 250 YLS</t>
  </si>
  <si>
    <t>Nagrywarka DVD Combo</t>
  </si>
  <si>
    <t>Telewizor Tosiba LCD 40 LV 933</t>
  </si>
  <si>
    <t>Liczba pracowników: 45</t>
  </si>
  <si>
    <t>W budynku szkoły ZS Wilkołaz</t>
  </si>
  <si>
    <t>Ewunin - budynek szkoły</t>
  </si>
  <si>
    <t>hydrant - zamknięty</t>
  </si>
  <si>
    <t>Ewunin 34, 23-212 Wilkołaz</t>
  </si>
  <si>
    <t>Wilkołaz - budynek szkoły</t>
  </si>
  <si>
    <t>Wilkołaz Pierwszy 7, 23-212 Wilkołaz</t>
  </si>
  <si>
    <t>Budynek mieszklany - Dom Nauczyciela</t>
  </si>
  <si>
    <t>-</t>
  </si>
  <si>
    <t>Wilkołaz Pierwszy 8, 23-212 Wilkołaz</t>
  </si>
  <si>
    <t>Budynek gospodarczy</t>
  </si>
  <si>
    <t xml:space="preserve">Projektor Toshiba </t>
  </si>
  <si>
    <t>Kserokopiarka Toshiba</t>
  </si>
  <si>
    <t>Radiomagnetofon Philips</t>
  </si>
  <si>
    <t>Laptop Toshiba</t>
  </si>
  <si>
    <t>Wieża Philips</t>
  </si>
  <si>
    <t>Kolumny głośnikowe</t>
  </si>
  <si>
    <t>Jednostka centralna</t>
  </si>
  <si>
    <t>Komputer</t>
  </si>
  <si>
    <t>Jednostka centralna - 17 szt.</t>
  </si>
  <si>
    <t>Budynek murowany,dach kryty blachą. Wymiana dachu, okien i drzwi, ocieplenie budynku</t>
  </si>
  <si>
    <t>1958
rozbudowa 1997-2000</t>
  </si>
  <si>
    <t>Budynek murowany, dach kryty blachą. Wymiana dachu, okien i drzwi wejściowych oraz instalacji elektrycznej, ocieplenie budynku</t>
  </si>
  <si>
    <t>1939
rozbudowa w latach 70- tych</t>
  </si>
  <si>
    <t>lata 70- te</t>
  </si>
  <si>
    <t>Budynek murowany, dach kryty blachą. Wymiana dachu, okien i drzwi wejściowych oraz instalacji co., termomodernizacja budynku w 2011</t>
  </si>
  <si>
    <t>Tablica interaktywna</t>
  </si>
  <si>
    <t>Komputer Optimus</t>
  </si>
  <si>
    <t>Szkoła Podstawowa im. Wacława Rafalskiego w Ostrowie</t>
  </si>
  <si>
    <t>lata 60- te</t>
  </si>
  <si>
    <t>Budynek murowany, dach kryty blachą.
Wymiana okien, pokrycia dachowego, instalacji gazowej.</t>
  </si>
  <si>
    <t>Gmina Wilkołaz</t>
  </si>
  <si>
    <t>1. Gmina Wilkołaz</t>
  </si>
  <si>
    <t>budynek UG stary</t>
  </si>
  <si>
    <t>Wilkołaz Pierwszy</t>
  </si>
  <si>
    <t>budynek UG nowy</t>
  </si>
  <si>
    <t>pomieszczenie na serwer</t>
  </si>
  <si>
    <t>strażnica OSP</t>
  </si>
  <si>
    <t>garaż OSP</t>
  </si>
  <si>
    <t>Ostrów</t>
  </si>
  <si>
    <t>Pułankowice</t>
  </si>
  <si>
    <t>Zalesie</t>
  </si>
  <si>
    <t>Ewunin</t>
  </si>
  <si>
    <t>Wólka Rudnicka</t>
  </si>
  <si>
    <t>budynek wiejski</t>
  </si>
  <si>
    <t>Wilkołaz Trzeci</t>
  </si>
  <si>
    <t>Wilkołaz Dolny</t>
  </si>
  <si>
    <t>świetlica</t>
  </si>
  <si>
    <t>Wilkołaz Drugi</t>
  </si>
  <si>
    <t>Budynek murowany, dach kryty eternitem</t>
  </si>
  <si>
    <t>Budynek murowany, dach kryty eternitem/blachą</t>
  </si>
  <si>
    <t>Budynek murowany, dach kryty eternitem, wymiana okien i pokrycia dachowego</t>
  </si>
  <si>
    <t>Budynek murowany, dach kryty blachą, renowacja wewnątrz budynku, ocieplenie i wymiana pokrycia dachowego</t>
  </si>
  <si>
    <t>1963
modernizacja 2013-2014</t>
  </si>
  <si>
    <t>Budynek murowany, dach kryty blachą, wymiana pokrycia dachowego</t>
  </si>
  <si>
    <t>1968
modernizacja 2013-2015</t>
  </si>
  <si>
    <t>Liczba pracowników: 20</t>
  </si>
  <si>
    <t>hydrant - 2 szt. (na korytarzu dolnym i górnym), hydrant ogólny na zewnatrz, gaśnice proszkowe 7 szt., gaśnice halonowe 2 szt., kraty w oknach w pomieszczeniu, w którym znajduje się biblioteka szkolna oraz w części sali nr1</t>
  </si>
  <si>
    <t>1913
remont 2012</t>
  </si>
  <si>
    <t>Siłownia zewnetrzna dla dorosłych z wyposażeniem</t>
  </si>
  <si>
    <t>Plac zabaw</t>
  </si>
  <si>
    <t>Rudnik Szlachecki</t>
  </si>
  <si>
    <t>Parking przy świetlicy wiejskiej</t>
  </si>
  <si>
    <t>ażurowe płyty betonowe</t>
  </si>
  <si>
    <t>Ogrodzenie PSZOK</t>
  </si>
  <si>
    <t>siatka metalowa,słupki metalowe zamocowane cementem</t>
  </si>
  <si>
    <t>ogrodzenie cmentarza wojennego</t>
  </si>
  <si>
    <t>elementy drewniane</t>
  </si>
  <si>
    <t>Komputer  - KDR</t>
  </si>
  <si>
    <t>Urządzenie wielofunkcyjne - KDR</t>
  </si>
  <si>
    <t>Telefon Panasonic</t>
  </si>
  <si>
    <t>Laptop Lenovo - 8 szt.</t>
  </si>
  <si>
    <t xml:space="preserve">Cyfrowe urządzenie wielofunkcyjne Sharp </t>
  </si>
  <si>
    <t>Termontransfer FAX KX-FC278</t>
  </si>
  <si>
    <t>Ekran projekcyjny - 6 szt.</t>
  </si>
  <si>
    <t>drukarka smasung</t>
  </si>
  <si>
    <t>dysk ssd goodram</t>
  </si>
  <si>
    <t>tablica interaktywna</t>
  </si>
  <si>
    <t>Budynek  ZOZ</t>
  </si>
  <si>
    <t>lata 60-te</t>
  </si>
  <si>
    <t>budynek murowany kryty papą</t>
  </si>
  <si>
    <t>Kotłownia ZOZ</t>
  </si>
  <si>
    <t>wewnątrz budynku ZOZ</t>
  </si>
  <si>
    <t>Garaż ZOZ</t>
  </si>
  <si>
    <t>murowany kryty blachą</t>
  </si>
  <si>
    <t>Ogrodzenie ZOZ</t>
  </si>
  <si>
    <t>metalowe na podkładach betonowych</t>
  </si>
  <si>
    <t>Niszczarka</t>
  </si>
  <si>
    <t>Głośnik przenośny</t>
  </si>
  <si>
    <t>Router</t>
  </si>
  <si>
    <t>zasilacz awaryjny - KDR</t>
  </si>
  <si>
    <t>Dysk Zewnętrzny</t>
  </si>
  <si>
    <t xml:space="preserve">Komputer Lenovo z oprogramowaniem </t>
  </si>
  <si>
    <t xml:space="preserve">Niszczarka </t>
  </si>
  <si>
    <t>Komputer Dell Vostro 3800ST z OFFICE 2016</t>
  </si>
  <si>
    <t>DRUKARKA brother</t>
  </si>
  <si>
    <t>LAMINATOR</t>
  </si>
  <si>
    <t xml:space="preserve">notebook asus </t>
  </si>
  <si>
    <t>projektor</t>
  </si>
  <si>
    <t>laptop</t>
  </si>
  <si>
    <t xml:space="preserve">laptop szt.5 </t>
  </si>
  <si>
    <t>Hala sportowa</t>
  </si>
  <si>
    <t>Stadion sportowy</t>
  </si>
  <si>
    <t>Boisko sportowe z parkingiem</t>
  </si>
  <si>
    <t xml:space="preserve"> 306,960.43</t>
  </si>
  <si>
    <t>Budynek PSZOK</t>
  </si>
  <si>
    <t>Budynek gospodarczy - garaż</t>
  </si>
  <si>
    <t>Ostrów Kolonia</t>
  </si>
  <si>
    <t>UTM Stromshield SN510</t>
  </si>
  <si>
    <t>Załącznik nr 3</t>
  </si>
  <si>
    <t>Wykaz pojazdów</t>
  </si>
  <si>
    <t>Dane pojazdów</t>
  </si>
  <si>
    <t>Marka</t>
  </si>
  <si>
    <t>Typ, model</t>
  </si>
  <si>
    <t>Nr podw./ nadw.</t>
  </si>
  <si>
    <t>Nr rej.</t>
  </si>
  <si>
    <t>Rodzaj pojazdu</t>
  </si>
  <si>
    <t>Poj.</t>
  </si>
  <si>
    <t>ZABEZPIECZENIA</t>
  </si>
  <si>
    <t>DATA I REJESTRACJI</t>
  </si>
  <si>
    <t>Ilość miejsc / ładowność</t>
  </si>
  <si>
    <t>Rok prod.</t>
  </si>
  <si>
    <t>Przebieg</t>
  </si>
  <si>
    <t>Wartość pojazdu</t>
  </si>
  <si>
    <t>Rodzaj wyposażenia</t>
  </si>
  <si>
    <t>Wartość wyposażenia</t>
  </si>
  <si>
    <t xml:space="preserve">Okres ubezpieczenia OC i NW </t>
  </si>
  <si>
    <t xml:space="preserve">Okres ubezpieczenia AC i KR </t>
  </si>
  <si>
    <t>Od</t>
  </si>
  <si>
    <t>Do</t>
  </si>
  <si>
    <t>45ACA937</t>
  </si>
  <si>
    <t>VF645ACA000004262</t>
  </si>
  <si>
    <t>LKR 08298</t>
  </si>
  <si>
    <t>specjalny pożarniczy</t>
  </si>
  <si>
    <t xml:space="preserve">21.12.2004 r. </t>
  </si>
  <si>
    <t>21520 km</t>
  </si>
  <si>
    <t>sprzęt ratowniczy</t>
  </si>
  <si>
    <t>VF644BHM000002334</t>
  </si>
  <si>
    <t>LKR 10028</t>
  </si>
  <si>
    <t>29.04.2013 r.</t>
  </si>
  <si>
    <t>4520 km</t>
  </si>
  <si>
    <t>LLM4478</t>
  </si>
  <si>
    <t>29.12.1982 r.</t>
  </si>
  <si>
    <t>10779 km</t>
  </si>
  <si>
    <t>244 L</t>
  </si>
  <si>
    <t>04315</t>
  </si>
  <si>
    <t>LLM 4498</t>
  </si>
  <si>
    <t>06.07.1993 r.</t>
  </si>
  <si>
    <t>28908 km</t>
  </si>
  <si>
    <t>A07D</t>
  </si>
  <si>
    <t>SUL00721JV0585785</t>
  </si>
  <si>
    <t>LBM 6280</t>
  </si>
  <si>
    <t>ciężarowo- uniwersalny</t>
  </si>
  <si>
    <t>03.03.1997 r.</t>
  </si>
  <si>
    <t>9/815</t>
  </si>
  <si>
    <t>3527 km</t>
  </si>
  <si>
    <t>LKR 31GF</t>
  </si>
  <si>
    <t>19.03.1991 r.</t>
  </si>
  <si>
    <t>7/890</t>
  </si>
  <si>
    <t>6708 km</t>
  </si>
  <si>
    <t>FSC-STARACHO-WICE własciciel: Urząd Gminy Wilkołaz</t>
  </si>
  <si>
    <t>LKR 38RM</t>
  </si>
  <si>
    <t>31.12.1987 r.</t>
  </si>
  <si>
    <t>55726 km</t>
  </si>
  <si>
    <t>TRANSIT CUSTOM</t>
  </si>
  <si>
    <t>WF0ZXXTTGZDJ53210</t>
  </si>
  <si>
    <t>LKR 16998</t>
  </si>
  <si>
    <t xml:space="preserve">immobiliser, </t>
  </si>
  <si>
    <t>10.10.2013 r.</t>
  </si>
  <si>
    <t>6/876</t>
  </si>
  <si>
    <t>8392 km</t>
  </si>
  <si>
    <t>SAM</t>
  </si>
  <si>
    <t>LUM0054</t>
  </si>
  <si>
    <t>LKR 64EM</t>
  </si>
  <si>
    <t>PRZYCZEPKA</t>
  </si>
  <si>
    <t>31.12.1986</t>
  </si>
  <si>
    <t>iveco</t>
  </si>
  <si>
    <t>DAILY</t>
  </si>
  <si>
    <t>ZCFC3574005595098</t>
  </si>
  <si>
    <t>LKR 29895</t>
  </si>
  <si>
    <t>25.05.2016</t>
  </si>
  <si>
    <t>840/7</t>
  </si>
  <si>
    <t>master</t>
  </si>
  <si>
    <t>VF1VBH6Y353362234</t>
  </si>
  <si>
    <t>LKR 27998</t>
  </si>
  <si>
    <t>23.11.2015 r.</t>
  </si>
  <si>
    <t>2629 km</t>
  </si>
  <si>
    <t>skoda</t>
  </si>
  <si>
    <t>fabia</t>
  </si>
  <si>
    <t>TMBJC46Y143936505</t>
  </si>
  <si>
    <t>LKR 02VP</t>
  </si>
  <si>
    <t>OSOBOWY</t>
  </si>
  <si>
    <t>20.11.2003</t>
  </si>
  <si>
    <t>Moitor interaktywny Avtek TS Pro 2</t>
  </si>
  <si>
    <t>monitoring</t>
  </si>
  <si>
    <t xml:space="preserve">plac zabaw </t>
  </si>
  <si>
    <t>Sposób obliczenia wartości odtworzeniowej = budynki administracyjne, budynki szkolne, hale sportowe - 3 3371,64 zł/m2, budynki mieszkalne - 2697,31 zł /m2, świetlice, remizy OSP - 2022,98 zł/m2, budynki gospodarcze - 1 348,66 zł/m2</t>
  </si>
  <si>
    <t xml:space="preserve">brak </t>
  </si>
  <si>
    <t>3. Ośrodek Pomocy Społecznej w Wilkołazie</t>
  </si>
  <si>
    <t>4. Przedszkole Gminne w Wilkołazie</t>
  </si>
  <si>
    <t>5. Szkoła Podstawowa w Marianówce</t>
  </si>
  <si>
    <t>6. Szkoła Podstawowa im. Królowej Jadwigi w Rudniku Szlacheckim</t>
  </si>
  <si>
    <t>7. Szkoła Podstawowa im. Wacława Rafalskiego w Ostrowie</t>
  </si>
  <si>
    <t>RENAULT właściciel: Gmina Wilkołaz</t>
  </si>
  <si>
    <t>RENAULT właściciel: OSP w Wilkołazie</t>
  </si>
  <si>
    <t>Midlum300.14</t>
  </si>
  <si>
    <t>JELCZ własciciel: Urząd Gminy Wilkołaz</t>
  </si>
  <si>
    <t>STAR własciciel: Urząd Gminy Wilkołaz</t>
  </si>
  <si>
    <t>FS LUBLIN ŻUK własciciel: Urząd Gminy Wilkołaz</t>
  </si>
  <si>
    <t>A07D                własciciel:            Urząd Gminy Wilkołaz</t>
  </si>
  <si>
    <t>244 GBAM</t>
  </si>
  <si>
    <t>FORD właściciel: OSP Ewunin</t>
  </si>
  <si>
    <t xml:space="preserve">RENAULT właściciel: OSP w Wólce Rudnickiej </t>
  </si>
  <si>
    <t>17.03.2018 17.03.2019 17.03.2020</t>
  </si>
  <si>
    <t>16.03.2019 16.03.2020 16.03.2021</t>
  </si>
  <si>
    <t>30.04.2018 30.04.2019 30.04.2020</t>
  </si>
  <si>
    <t>29.04.2019 29.04.2020 29.04.2021</t>
  </si>
  <si>
    <t>01.03.2018 01.03.2019 01.03.2020</t>
  </si>
  <si>
    <t>29.02.2019 28.02.2020 28.02.2021</t>
  </si>
  <si>
    <t>29.02.2019 28.02.2020 28.02.202</t>
  </si>
  <si>
    <t>06.03.2018 06.03.2019 06.03.2020</t>
  </si>
  <si>
    <t>05.03.2019 05.03.2020 05.03.202</t>
  </si>
  <si>
    <t xml:space="preserve"> 27.12.2017
27.12.2018
27.12.2019</t>
  </si>
  <si>
    <t xml:space="preserve"> 26.12.2018
26.12.2019
26.12.2020</t>
  </si>
  <si>
    <t xml:space="preserve"> 01.01.2018
01.01.2019
01.01.2020</t>
  </si>
  <si>
    <t xml:space="preserve"> 31.12.2018
31.12.2019
31.12.2020</t>
  </si>
  <si>
    <t xml:space="preserve"> 10.10.2018 10.10.2019 10.10.2020</t>
  </si>
  <si>
    <t xml:space="preserve"> 09.10.2019 09.10.2020
09.10.2021</t>
  </si>
  <si>
    <t>23.05.2018
23.05.2019
23.05.2020</t>
  </si>
  <si>
    <t>22.05.2019
22.05.2020 22.05.2021</t>
  </si>
  <si>
    <t>24.11.2017
24.11.2018
24.11.2019</t>
  </si>
  <si>
    <t>23.11.2018
23.11.2019
23.11.2020</t>
  </si>
  <si>
    <t>07.01.2018
07.01.2019
07.01.2020</t>
  </si>
  <si>
    <t>06.01.2019
06.01.2020
06.01.2021</t>
  </si>
  <si>
    <t>Załącznik nr 4</t>
  </si>
  <si>
    <t>Wykaz szkód</t>
  </si>
  <si>
    <t>Informacje o szkodach w ostatnich latach</t>
  </si>
  <si>
    <t>Rok</t>
  </si>
  <si>
    <t>Liczba szkód</t>
  </si>
  <si>
    <t>Suma wypłaconych odszkodowań</t>
  </si>
  <si>
    <t>Jednostka / opis szkód</t>
  </si>
  <si>
    <t>x</t>
  </si>
  <si>
    <t xml:space="preserve">SP W MARIANÓWCE - dewastacja elewacji budynku </t>
  </si>
  <si>
    <t>Szkoła Podstawowa im. Tadeusza Kościuszki w Wilkołazie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</si>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</sst>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_-* #,##0.00\ [$zł-415]_-;\-* #,##0.00\ [$zł-415]_-;_-* &quot;-&quot;??\ [$zł-415]_-;_-@_-"/>
  </numFmts>
  <fonts count="2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i/>
      <u/>
      <sz val="10"/>
      <name val="Verdana"/>
      <family val="2"/>
      <charset val="238"/>
    </font>
    <font>
      <b/>
      <u/>
      <sz val="10"/>
      <name val="Verdana"/>
      <family val="2"/>
      <charset val="238"/>
    </font>
    <font>
      <b/>
      <sz val="10"/>
      <color indexed="9"/>
      <name val="Verdana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Verdana"/>
      <family val="2"/>
      <charset val="238"/>
    </font>
    <font>
      <b/>
      <sz val="10"/>
      <color theme="1"/>
      <name val="Czcionka tekstu podstawowego"/>
      <charset val="238"/>
    </font>
    <font>
      <sz val="11"/>
      <name val="Arial"/>
      <family val="2"/>
      <charset val="238"/>
    </font>
    <font>
      <sz val="16"/>
      <name val="Verdana"/>
      <family val="2"/>
      <charset val="238"/>
    </font>
    <font>
      <sz val="10"/>
      <name val="Arial"/>
      <family val="2"/>
      <charset val="238"/>
    </font>
    <font>
      <b/>
      <sz val="10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i/>
      <sz val="10"/>
      <color theme="0"/>
      <name val="Verdana"/>
      <family val="2"/>
      <charset val="238"/>
    </font>
    <font>
      <b/>
      <i/>
      <u/>
      <sz val="9"/>
      <name val="Verdana"/>
      <family val="2"/>
      <charset val="238"/>
    </font>
    <font>
      <b/>
      <i/>
      <u/>
      <sz val="12"/>
      <name val="Verdana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i/>
      <u/>
      <sz val="10"/>
      <name val="Arial"/>
      <family val="2"/>
      <charset val="238"/>
    </font>
    <font>
      <sz val="9"/>
      <name val="Verdana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92165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</cellStyleXfs>
  <cellXfs count="25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65" fontId="4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164" fontId="6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5" fillId="3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top" textRotation="180"/>
    </xf>
    <xf numFmtId="165" fontId="17" fillId="0" borderId="0" xfId="0" applyNumberFormat="1" applyFont="1" applyFill="1" applyAlignment="1">
      <alignment horizontal="right"/>
    </xf>
    <xf numFmtId="0" fontId="19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4" borderId="7" xfId="0" applyFont="1" applyFill="1" applyBorder="1" applyAlignment="1">
      <alignment horizontal="center" textRotation="180"/>
    </xf>
    <xf numFmtId="0" fontId="12" fillId="0" borderId="0" xfId="0" applyFont="1" applyAlignment="1">
      <alignment horizontal="center" textRotation="180"/>
    </xf>
    <xf numFmtId="0" fontId="12" fillId="0" borderId="0" xfId="0" applyFont="1" applyAlignment="1">
      <alignment horizontal="center"/>
    </xf>
    <xf numFmtId="0" fontId="12" fillId="4" borderId="0" xfId="0" applyFont="1" applyFill="1" applyAlignment="1">
      <alignment horizontal="center" textRotation="180"/>
    </xf>
    <xf numFmtId="0" fontId="1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1" fillId="0" borderId="0" xfId="0" applyFont="1"/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4" fontId="3" fillId="0" borderId="0" xfId="1" applyFont="1" applyFill="1" applyAlignment="1">
      <alignment horizontal="right" vertical="center"/>
    </xf>
    <xf numFmtId="44" fontId="6" fillId="3" borderId="1" xfId="1" applyFont="1" applyFill="1" applyBorder="1" applyAlignment="1">
      <alignment horizontal="center" vertical="center" wrapText="1"/>
    </xf>
    <xf numFmtId="44" fontId="11" fillId="0" borderId="1" xfId="1" applyFont="1" applyBorder="1" applyAlignment="1">
      <alignment horizontal="right" vertical="center" wrapText="1"/>
    </xf>
    <xf numFmtId="44" fontId="14" fillId="3" borderId="1" xfId="1" applyFont="1" applyFill="1" applyBorder="1" applyAlignment="1">
      <alignment horizontal="right" vertical="center" wrapText="1"/>
    </xf>
    <xf numFmtId="44" fontId="11" fillId="4" borderId="1" xfId="1" applyFont="1" applyFill="1" applyBorder="1" applyAlignment="1">
      <alignment vertical="center"/>
    </xf>
    <xf numFmtId="44" fontId="0" fillId="0" borderId="0" xfId="1" applyFont="1"/>
    <xf numFmtId="44" fontId="4" fillId="0" borderId="0" xfId="1" applyFont="1" applyAlignment="1">
      <alignment horizontal="right"/>
    </xf>
    <xf numFmtId="44" fontId="7" fillId="5" borderId="1" xfId="1" applyFont="1" applyFill="1" applyBorder="1" applyAlignment="1">
      <alignment horizontal="center" vertical="center" wrapText="1"/>
    </xf>
    <xf numFmtId="44" fontId="7" fillId="5" borderId="1" xfId="1" applyFont="1" applyFill="1" applyBorder="1" applyAlignment="1">
      <alignment horizontal="center" vertical="center"/>
    </xf>
    <xf numFmtId="44" fontId="11" fillId="0" borderId="1" xfId="1" applyFont="1" applyBorder="1" applyAlignment="1">
      <alignment horizontal="center" vertical="center" wrapText="1"/>
    </xf>
    <xf numFmtId="44" fontId="3" fillId="0" borderId="0" xfId="1" applyFont="1" applyAlignment="1">
      <alignment vertical="center"/>
    </xf>
    <xf numFmtId="0" fontId="12" fillId="0" borderId="0" xfId="0" applyFont="1" applyAlignment="1">
      <alignment horizontal="center" vertical="top" textRotation="180"/>
    </xf>
    <xf numFmtId="0" fontId="6" fillId="3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2" fontId="0" fillId="0" borderId="1" xfId="0" applyNumberFormat="1" applyBorder="1" applyAlignment="1">
      <alignment horizontal="right"/>
    </xf>
    <xf numFmtId="0" fontId="0" fillId="0" borderId="10" xfId="0" applyBorder="1" applyAlignment="1">
      <alignment wrapText="1"/>
    </xf>
    <xf numFmtId="0" fontId="12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vertical="center" wrapText="1"/>
    </xf>
    <xf numFmtId="166" fontId="0" fillId="4" borderId="1" xfId="0" applyNumberFormat="1" applyFill="1" applyBorder="1"/>
    <xf numFmtId="166" fontId="0" fillId="4" borderId="2" xfId="0" applyNumberFormat="1" applyFill="1" applyBorder="1"/>
    <xf numFmtId="0" fontId="21" fillId="0" borderId="1" xfId="0" applyFont="1" applyBorder="1" applyAlignment="1">
      <alignment wrapText="1"/>
    </xf>
    <xf numFmtId="0" fontId="21" fillId="0" borderId="1" xfId="0" applyFont="1" applyBorder="1"/>
    <xf numFmtId="44" fontId="15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8" fontId="1" fillId="4" borderId="1" xfId="1" applyNumberFormat="1" applyFont="1" applyFill="1" applyBorder="1" applyAlignment="1">
      <alignment horizontal="right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44" fontId="11" fillId="0" borderId="1" xfId="2" applyFont="1" applyBorder="1" applyAlignment="1">
      <alignment horizontal="right" vertical="center"/>
    </xf>
    <xf numFmtId="0" fontId="11" fillId="0" borderId="1" xfId="2" applyNumberFormat="1" applyFont="1" applyBorder="1" applyAlignment="1">
      <alignment horizontal="center" vertical="center"/>
    </xf>
    <xf numFmtId="44" fontId="11" fillId="0" borderId="1" xfId="2" applyFont="1" applyFill="1" applyBorder="1" applyAlignment="1">
      <alignment horizontal="right" vertical="center"/>
    </xf>
    <xf numFmtId="0" fontId="11" fillId="4" borderId="1" xfId="2" applyNumberFormat="1" applyFont="1" applyFill="1" applyBorder="1" applyAlignment="1">
      <alignment horizontal="center" vertical="center"/>
    </xf>
    <xf numFmtId="44" fontId="11" fillId="4" borderId="1" xfId="2" applyFont="1" applyFill="1" applyBorder="1" applyAlignment="1">
      <alignment horizontal="right" vertical="center"/>
    </xf>
    <xf numFmtId="44" fontId="14" fillId="3" borderId="1" xfId="2" applyFont="1" applyFill="1" applyBorder="1" applyAlignment="1">
      <alignment horizontal="righ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6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22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/>
    </xf>
    <xf numFmtId="0" fontId="3" fillId="0" borderId="0" xfId="0" applyFont="1"/>
    <xf numFmtId="164" fontId="6" fillId="2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4" borderId="0" xfId="0" applyFont="1" applyFill="1"/>
    <xf numFmtId="0" fontId="1" fillId="4" borderId="0" xfId="0" applyFont="1" applyFill="1"/>
    <xf numFmtId="8" fontId="1" fillId="4" borderId="1" xfId="2" applyNumberFormat="1" applyFont="1" applyFill="1" applyBorder="1" applyAlignment="1">
      <alignment horizontal="right" vertical="center"/>
    </xf>
    <xf numFmtId="44" fontId="1" fillId="4" borderId="1" xfId="2" applyFont="1" applyFill="1" applyBorder="1" applyAlignment="1">
      <alignment horizontal="right" vertical="center"/>
    </xf>
    <xf numFmtId="44" fontId="1" fillId="4" borderId="1" xfId="1" applyFont="1" applyFill="1" applyBorder="1" applyAlignment="1">
      <alignment horizontal="right" vertical="center" wrapText="1"/>
    </xf>
    <xf numFmtId="44" fontId="1" fillId="4" borderId="1" xfId="1" applyFont="1" applyFill="1" applyBorder="1" applyAlignment="1">
      <alignment horizontal="right" vertical="center"/>
    </xf>
    <xf numFmtId="44" fontId="1" fillId="4" borderId="1" xfId="3" applyFont="1" applyFill="1" applyBorder="1" applyAlignment="1">
      <alignment horizontal="right" vertical="center"/>
    </xf>
    <xf numFmtId="44" fontId="1" fillId="4" borderId="1" xfId="4" applyFont="1" applyFill="1" applyBorder="1" applyAlignment="1">
      <alignment horizontal="right" vertical="center"/>
    </xf>
    <xf numFmtId="8" fontId="1" fillId="4" borderId="1" xfId="1" applyNumberFormat="1" applyFont="1" applyFill="1" applyBorder="1" applyAlignment="1">
      <alignment horizontal="right" vertical="center"/>
    </xf>
    <xf numFmtId="44" fontId="7" fillId="5" borderId="1" xfId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1" fillId="4" borderId="8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6" fontId="1" fillId="4" borderId="13" xfId="0" applyNumberFormat="1" applyFont="1" applyFill="1" applyBorder="1" applyAlignment="1">
      <alignment horizontal="center" vertical="center" wrapText="1"/>
    </xf>
    <xf numFmtId="6" fontId="1" fillId="4" borderId="1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6" fontId="1" fillId="4" borderId="17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6" fontId="1" fillId="4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left" vertical="center"/>
    </xf>
    <xf numFmtId="164" fontId="3" fillId="4" borderId="0" xfId="0" applyNumberFormat="1" applyFont="1" applyFill="1"/>
    <xf numFmtId="0" fontId="23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3" fillId="6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6" fillId="6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17" fillId="0" borderId="0" xfId="0" applyFont="1" applyAlignment="1">
      <alignment horizontal="right" wrapText="1"/>
    </xf>
    <xf numFmtId="0" fontId="3" fillId="0" borderId="0" xfId="0" applyFont="1" applyBorder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164" fontId="1" fillId="0" borderId="1" xfId="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center" textRotation="180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4" fontId="4" fillId="0" borderId="0" xfId="1" applyFont="1" applyAlignment="1">
      <alignment horizontal="right"/>
    </xf>
    <xf numFmtId="0" fontId="24" fillId="3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6">
    <cellStyle name="Normalny" xfId="0" builtinId="0"/>
    <cellStyle name="Normalny 3" xfId="5"/>
    <cellStyle name="Walutowy" xfId="1" builtinId="4"/>
    <cellStyle name="Walutowy 2" xfId="2"/>
    <cellStyle name="Walutowy 2 2" xfId="4"/>
    <cellStyle name="Walutowy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N83"/>
  <sheetViews>
    <sheetView tabSelected="1" topLeftCell="A16" zoomScaleNormal="100" zoomScaleSheetLayoutView="100" zoomScalePageLayoutView="90" workbookViewId="0">
      <selection activeCell="M41" sqref="M41"/>
    </sheetView>
  </sheetViews>
  <sheetFormatPr defaultRowHeight="14.25"/>
  <cols>
    <col min="1" max="1" width="4.28515625" style="46" customWidth="1"/>
    <col min="2" max="2" width="5.5703125" style="18" customWidth="1"/>
    <col min="3" max="3" width="34.140625" style="78" customWidth="1"/>
    <col min="4" max="4" width="15.5703125" style="18" customWidth="1"/>
    <col min="5" max="5" width="22.85546875" style="65" customWidth="1"/>
    <col min="6" max="6" width="25" style="65" bestFit="1" customWidth="1"/>
    <col min="7" max="7" width="19.5703125" style="19" customWidth="1"/>
    <col min="8" max="8" width="29" style="18" customWidth="1"/>
    <col min="9" max="9" width="11.7109375" style="18" customWidth="1"/>
    <col min="10" max="10" width="31.5703125" style="15" customWidth="1"/>
    <col min="11" max="11" width="38.140625" style="15" customWidth="1"/>
    <col min="12" max="12" width="13.5703125" style="1" bestFit="1" customWidth="1"/>
    <col min="13" max="13" width="9.140625" style="1"/>
    <col min="14" max="14" width="16.85546875" style="1" bestFit="1" customWidth="1"/>
    <col min="15" max="15" width="15.7109375" style="1" bestFit="1" customWidth="1"/>
    <col min="16" max="16384" width="9.140625" style="1"/>
  </cols>
  <sheetData>
    <row r="1" spans="1:13" ht="15">
      <c r="J1" s="228" t="s">
        <v>21</v>
      </c>
      <c r="K1" s="228"/>
    </row>
    <row r="2" spans="1:13" ht="15">
      <c r="J2" s="228" t="s">
        <v>22</v>
      </c>
      <c r="K2" s="228"/>
    </row>
    <row r="3" spans="1:13" ht="40.5" customHeight="1">
      <c r="B3" s="229" t="s">
        <v>263</v>
      </c>
      <c r="C3" s="229"/>
      <c r="D3" s="229"/>
      <c r="E3" s="229"/>
      <c r="F3" s="229"/>
      <c r="G3" s="229"/>
      <c r="H3" s="229"/>
      <c r="I3" s="229"/>
      <c r="J3" s="229"/>
      <c r="K3" s="229"/>
      <c r="L3" s="20"/>
      <c r="M3" s="20"/>
    </row>
    <row r="4" spans="1:13" ht="66.75" customHeight="1">
      <c r="B4" s="51" t="s">
        <v>0</v>
      </c>
      <c r="C4" s="77" t="s">
        <v>12</v>
      </c>
      <c r="D4" s="51" t="s">
        <v>1</v>
      </c>
      <c r="E4" s="66" t="s">
        <v>9</v>
      </c>
      <c r="F4" s="66" t="s">
        <v>17</v>
      </c>
      <c r="G4" s="21" t="s">
        <v>18</v>
      </c>
      <c r="H4" s="79" t="s">
        <v>20</v>
      </c>
      <c r="I4" s="51" t="s">
        <v>25</v>
      </c>
      <c r="J4" s="51" t="s">
        <v>19</v>
      </c>
      <c r="K4" s="51" t="s">
        <v>6</v>
      </c>
    </row>
    <row r="5" spans="1:13" ht="21" customHeight="1">
      <c r="B5" s="29" t="s">
        <v>8</v>
      </c>
      <c r="C5" s="223" t="s">
        <v>98</v>
      </c>
      <c r="D5" s="223"/>
      <c r="E5" s="223"/>
      <c r="F5" s="223"/>
      <c r="G5" s="223"/>
      <c r="H5" s="223"/>
      <c r="I5" s="30"/>
      <c r="J5" s="110"/>
      <c r="K5" s="22" t="s">
        <v>123</v>
      </c>
      <c r="L5" s="23"/>
    </row>
    <row r="6" spans="1:13" s="44" customFormat="1" ht="42.75">
      <c r="A6" s="46"/>
      <c r="B6" s="37">
        <v>1</v>
      </c>
      <c r="C6" s="33" t="s">
        <v>100</v>
      </c>
      <c r="D6" s="112" t="s">
        <v>125</v>
      </c>
      <c r="E6" s="97"/>
      <c r="F6" s="113"/>
      <c r="G6" s="16">
        <v>351.45</v>
      </c>
      <c r="H6" s="34"/>
      <c r="I6" s="34"/>
      <c r="J6" s="36" t="s">
        <v>118</v>
      </c>
      <c r="K6" s="16" t="s">
        <v>101</v>
      </c>
    </row>
    <row r="7" spans="1:13" s="44" customFormat="1" ht="28.5">
      <c r="A7" s="46"/>
      <c r="B7" s="37">
        <v>2</v>
      </c>
      <c r="C7" s="33" t="s">
        <v>102</v>
      </c>
      <c r="D7" s="114">
        <v>1993</v>
      </c>
      <c r="E7" s="98"/>
      <c r="F7" s="115">
        <f>G7*3371.64</f>
        <v>2869265.6399999997</v>
      </c>
      <c r="G7" s="16">
        <v>851</v>
      </c>
      <c r="H7" s="34"/>
      <c r="I7" s="34"/>
      <c r="J7" s="36" t="s">
        <v>29</v>
      </c>
      <c r="K7" s="16" t="s">
        <v>101</v>
      </c>
    </row>
    <row r="8" spans="1:13" s="44" customFormat="1" ht="28.5">
      <c r="A8" s="46"/>
      <c r="B8" s="147">
        <v>3</v>
      </c>
      <c r="C8" s="33" t="s">
        <v>103</v>
      </c>
      <c r="D8" s="114">
        <v>2012</v>
      </c>
      <c r="E8" s="97"/>
      <c r="F8" s="115">
        <f>G8*3371.64</f>
        <v>28692.6564</v>
      </c>
      <c r="G8" s="16">
        <v>8.51</v>
      </c>
      <c r="H8" s="34"/>
      <c r="I8" s="34"/>
      <c r="J8" s="36" t="s">
        <v>29</v>
      </c>
      <c r="K8" s="16" t="s">
        <v>101</v>
      </c>
    </row>
    <row r="9" spans="1:13" s="44" customFormat="1" ht="57">
      <c r="A9" s="46"/>
      <c r="B9" s="147">
        <v>4</v>
      </c>
      <c r="C9" s="33" t="s">
        <v>104</v>
      </c>
      <c r="D9" s="112" t="s">
        <v>120</v>
      </c>
      <c r="E9" s="97"/>
      <c r="F9" s="115">
        <f>G9*2022.98</f>
        <v>881695.60320000001</v>
      </c>
      <c r="G9" s="16">
        <v>435.84</v>
      </c>
      <c r="H9" s="34"/>
      <c r="I9" s="34"/>
      <c r="J9" s="36" t="s">
        <v>119</v>
      </c>
      <c r="K9" s="16" t="s">
        <v>101</v>
      </c>
    </row>
    <row r="10" spans="1:13" s="44" customFormat="1" ht="42.75">
      <c r="A10" s="46"/>
      <c r="B10" s="147">
        <v>5</v>
      </c>
      <c r="C10" s="33" t="s">
        <v>105</v>
      </c>
      <c r="D10" s="112" t="s">
        <v>122</v>
      </c>
      <c r="E10" s="97"/>
      <c r="F10" s="115">
        <f>G10*1348.66</f>
        <v>358932.37239999999</v>
      </c>
      <c r="G10" s="16">
        <v>266.14</v>
      </c>
      <c r="H10" s="34"/>
      <c r="I10" s="34"/>
      <c r="J10" s="36" t="s">
        <v>121</v>
      </c>
      <c r="K10" s="16" t="s">
        <v>101</v>
      </c>
    </row>
    <row r="11" spans="1:13" s="44" customFormat="1" ht="28.5">
      <c r="A11" s="46"/>
      <c r="B11" s="147">
        <v>6</v>
      </c>
      <c r="C11" s="33" t="s">
        <v>104</v>
      </c>
      <c r="D11" s="114">
        <v>1968</v>
      </c>
      <c r="E11" s="97"/>
      <c r="F11" s="115">
        <f>G11*2022.98</f>
        <v>524396.87560000003</v>
      </c>
      <c r="G11" s="16">
        <v>259.22000000000003</v>
      </c>
      <c r="H11" s="34"/>
      <c r="I11" s="34"/>
      <c r="J11" s="36" t="s">
        <v>29</v>
      </c>
      <c r="K11" s="16" t="s">
        <v>106</v>
      </c>
    </row>
    <row r="12" spans="1:13" s="44" customFormat="1" ht="28.5">
      <c r="A12" s="46"/>
      <c r="B12" s="147">
        <v>7</v>
      </c>
      <c r="C12" s="33" t="s">
        <v>104</v>
      </c>
      <c r="D12" s="114">
        <v>1982</v>
      </c>
      <c r="E12" s="97"/>
      <c r="F12" s="115">
        <f t="shared" ref="F12:F15" si="0">G12*2022.98</f>
        <v>750525.58</v>
      </c>
      <c r="G12" s="16">
        <v>371</v>
      </c>
      <c r="H12" s="34"/>
      <c r="I12" s="34"/>
      <c r="J12" s="36" t="s">
        <v>29</v>
      </c>
      <c r="K12" s="16" t="s">
        <v>107</v>
      </c>
    </row>
    <row r="13" spans="1:13" s="44" customFormat="1" ht="28.5">
      <c r="A13" s="46"/>
      <c r="B13" s="147">
        <v>8</v>
      </c>
      <c r="C13" s="33" t="s">
        <v>104</v>
      </c>
      <c r="D13" s="114">
        <v>1999</v>
      </c>
      <c r="E13" s="97"/>
      <c r="F13" s="115">
        <f t="shared" si="0"/>
        <v>261369.01599999997</v>
      </c>
      <c r="G13" s="49">
        <v>129.19999999999999</v>
      </c>
      <c r="H13" s="34"/>
      <c r="I13" s="34"/>
      <c r="J13" s="36" t="s">
        <v>29</v>
      </c>
      <c r="K13" s="16" t="s">
        <v>108</v>
      </c>
    </row>
    <row r="14" spans="1:13" s="44" customFormat="1" ht="28.5">
      <c r="A14" s="46"/>
      <c r="B14" s="147">
        <v>9</v>
      </c>
      <c r="C14" s="33" t="s">
        <v>104</v>
      </c>
      <c r="D14" s="114">
        <v>1998</v>
      </c>
      <c r="E14" s="97"/>
      <c r="F14" s="115">
        <f t="shared" si="0"/>
        <v>116119.052</v>
      </c>
      <c r="G14" s="49">
        <v>57.4</v>
      </c>
      <c r="H14" s="34"/>
      <c r="I14" s="34"/>
      <c r="J14" s="36" t="s">
        <v>117</v>
      </c>
      <c r="K14" s="16" t="s">
        <v>109</v>
      </c>
    </row>
    <row r="15" spans="1:13" s="44" customFormat="1" ht="28.5">
      <c r="A15" s="46"/>
      <c r="B15" s="147">
        <v>10</v>
      </c>
      <c r="C15" s="33" t="s">
        <v>104</v>
      </c>
      <c r="D15" s="114">
        <v>2004</v>
      </c>
      <c r="E15" s="97"/>
      <c r="F15" s="115">
        <f t="shared" si="0"/>
        <v>473175.022</v>
      </c>
      <c r="G15" s="49">
        <v>233.9</v>
      </c>
      <c r="H15" s="34"/>
      <c r="I15" s="34"/>
      <c r="J15" s="36" t="s">
        <v>29</v>
      </c>
      <c r="K15" s="16" t="s">
        <v>110</v>
      </c>
    </row>
    <row r="16" spans="1:13" s="44" customFormat="1" ht="28.5">
      <c r="A16" s="46"/>
      <c r="B16" s="147">
        <v>11</v>
      </c>
      <c r="C16" s="33" t="s">
        <v>111</v>
      </c>
      <c r="D16" s="114">
        <v>1998</v>
      </c>
      <c r="E16" s="97"/>
      <c r="F16" s="115">
        <f>G16*3371.64</f>
        <v>643308.91200000001</v>
      </c>
      <c r="G16" s="49">
        <v>190.8</v>
      </c>
      <c r="H16" s="34"/>
      <c r="I16" s="34"/>
      <c r="J16" s="36" t="s">
        <v>29</v>
      </c>
      <c r="K16" s="16" t="s">
        <v>112</v>
      </c>
    </row>
    <row r="17" spans="1:14" s="44" customFormat="1" ht="28.5">
      <c r="A17" s="46"/>
      <c r="B17" s="147">
        <v>12</v>
      </c>
      <c r="C17" s="33" t="s">
        <v>111</v>
      </c>
      <c r="D17" s="114">
        <v>1999</v>
      </c>
      <c r="E17" s="97"/>
      <c r="F17" s="115">
        <f t="shared" ref="F17:F18" si="1">G17*3371.64</f>
        <v>905791.08599999989</v>
      </c>
      <c r="G17" s="49">
        <v>268.64999999999998</v>
      </c>
      <c r="H17" s="34"/>
      <c r="I17" s="34"/>
      <c r="J17" s="36" t="s">
        <v>116</v>
      </c>
      <c r="K17" s="16" t="s">
        <v>108</v>
      </c>
    </row>
    <row r="18" spans="1:14" s="44" customFormat="1" ht="28.5">
      <c r="A18" s="47"/>
      <c r="B18" s="147">
        <v>13</v>
      </c>
      <c r="C18" s="33" t="s">
        <v>111</v>
      </c>
      <c r="D18" s="114">
        <v>2000</v>
      </c>
      <c r="E18" s="97"/>
      <c r="F18" s="115">
        <f t="shared" si="1"/>
        <v>409856.55839999998</v>
      </c>
      <c r="G18" s="49">
        <v>121.56</v>
      </c>
      <c r="H18" s="34"/>
      <c r="I18" s="34"/>
      <c r="J18" s="36" t="s">
        <v>116</v>
      </c>
      <c r="K18" s="16" t="s">
        <v>113</v>
      </c>
    </row>
    <row r="19" spans="1:14" s="44" customFormat="1" ht="28.5">
      <c r="A19" s="47"/>
      <c r="B19" s="147">
        <v>14</v>
      </c>
      <c r="C19" s="33" t="s">
        <v>114</v>
      </c>
      <c r="D19" s="114">
        <v>2010</v>
      </c>
      <c r="E19" s="97"/>
      <c r="F19" s="115">
        <f>G19*2022.98</f>
        <v>249838.03</v>
      </c>
      <c r="G19" s="49">
        <v>123.5</v>
      </c>
      <c r="H19" s="34"/>
      <c r="I19" s="34"/>
      <c r="J19" s="36" t="s">
        <v>29</v>
      </c>
      <c r="K19" s="16" t="s">
        <v>109</v>
      </c>
    </row>
    <row r="20" spans="1:14" s="44" customFormat="1" ht="28.5">
      <c r="A20" s="47"/>
      <c r="B20" s="147">
        <v>15</v>
      </c>
      <c r="C20" s="33" t="s">
        <v>114</v>
      </c>
      <c r="D20" s="114">
        <v>2012</v>
      </c>
      <c r="E20" s="97"/>
      <c r="F20" s="115">
        <f>G20*2022.98</f>
        <v>469331.36</v>
      </c>
      <c r="G20" s="35">
        <v>232</v>
      </c>
      <c r="H20" s="34"/>
      <c r="I20" s="34"/>
      <c r="J20" s="36" t="s">
        <v>29</v>
      </c>
      <c r="K20" s="36" t="s">
        <v>115</v>
      </c>
    </row>
    <row r="21" spans="1:14" s="43" customFormat="1" ht="26.25">
      <c r="A21" s="90"/>
      <c r="B21" s="147">
        <v>16</v>
      </c>
      <c r="C21" s="99" t="s">
        <v>126</v>
      </c>
      <c r="D21" s="83">
        <v>2014</v>
      </c>
      <c r="E21" s="82">
        <v>71133.19</v>
      </c>
      <c r="F21" s="84"/>
      <c r="H21" s="84"/>
      <c r="J21" s="83"/>
      <c r="K21" s="83" t="s">
        <v>101</v>
      </c>
    </row>
    <row r="22" spans="1:14" s="43" customFormat="1" ht="19.5">
      <c r="A22" s="90"/>
      <c r="B22" s="147">
        <v>17</v>
      </c>
      <c r="C22" s="100" t="s">
        <v>127</v>
      </c>
      <c r="D22" s="83">
        <v>2014</v>
      </c>
      <c r="E22" s="82">
        <v>29872.76</v>
      </c>
      <c r="F22" s="84"/>
      <c r="H22" s="84"/>
      <c r="J22" s="83"/>
      <c r="K22" s="83" t="s">
        <v>128</v>
      </c>
    </row>
    <row r="23" spans="1:14" s="43" customFormat="1" ht="19.5">
      <c r="A23" s="90"/>
      <c r="B23" s="147">
        <v>18</v>
      </c>
      <c r="C23" s="99" t="s">
        <v>129</v>
      </c>
      <c r="D23" s="83">
        <v>2014</v>
      </c>
      <c r="E23" s="82">
        <v>84435.77</v>
      </c>
      <c r="F23" s="88"/>
      <c r="H23" s="84"/>
      <c r="J23" s="89" t="s">
        <v>130</v>
      </c>
      <c r="K23" s="83" t="s">
        <v>112</v>
      </c>
    </row>
    <row r="24" spans="1:14" s="43" customFormat="1" ht="26.25">
      <c r="A24" s="90"/>
      <c r="B24" s="147">
        <v>19</v>
      </c>
      <c r="C24" s="99" t="s">
        <v>131</v>
      </c>
      <c r="D24" s="83">
        <v>2014</v>
      </c>
      <c r="E24" s="82">
        <v>20664</v>
      </c>
      <c r="F24" s="88"/>
      <c r="H24" s="84"/>
      <c r="J24" s="89" t="s">
        <v>132</v>
      </c>
      <c r="K24" s="83" t="s">
        <v>108</v>
      </c>
    </row>
    <row r="25" spans="1:14" s="43" customFormat="1" ht="19.5">
      <c r="A25" s="90"/>
      <c r="B25" s="147">
        <v>20</v>
      </c>
      <c r="C25" s="99" t="s">
        <v>133</v>
      </c>
      <c r="D25" s="83">
        <v>2015</v>
      </c>
      <c r="E25" s="82">
        <v>21576</v>
      </c>
      <c r="F25" s="88"/>
      <c r="H25" s="84"/>
      <c r="J25" s="89" t="s">
        <v>134</v>
      </c>
      <c r="K25" s="83" t="s">
        <v>110</v>
      </c>
      <c r="L25" s="85"/>
      <c r="M25" s="87"/>
      <c r="N25" s="86"/>
    </row>
    <row r="26" spans="1:14" s="43" customFormat="1" ht="19.5">
      <c r="A26" s="90"/>
      <c r="B26" s="147">
        <v>21</v>
      </c>
      <c r="C26" s="96" t="s">
        <v>145</v>
      </c>
      <c r="D26" s="116" t="s">
        <v>146</v>
      </c>
      <c r="E26" s="117">
        <v>225909.43</v>
      </c>
      <c r="F26" s="117"/>
      <c r="G26" s="91">
        <v>483.12</v>
      </c>
      <c r="H26" s="34"/>
      <c r="I26" s="34"/>
      <c r="J26" s="40" t="s">
        <v>147</v>
      </c>
      <c r="K26" s="40" t="s">
        <v>101</v>
      </c>
    </row>
    <row r="27" spans="1:14" s="43" customFormat="1" ht="19.5">
      <c r="A27" s="90"/>
      <c r="B27" s="147">
        <v>22</v>
      </c>
      <c r="C27" s="96" t="s">
        <v>148</v>
      </c>
      <c r="D27" s="116"/>
      <c r="E27" s="117">
        <v>20497.04</v>
      </c>
      <c r="F27" s="117"/>
      <c r="G27" s="91">
        <v>73</v>
      </c>
      <c r="H27" s="34"/>
      <c r="I27" s="34"/>
      <c r="J27" s="40" t="s">
        <v>149</v>
      </c>
      <c r="K27" s="40" t="s">
        <v>101</v>
      </c>
    </row>
    <row r="28" spans="1:14" s="43" customFormat="1" ht="19.5">
      <c r="A28" s="90"/>
      <c r="B28" s="147">
        <v>23</v>
      </c>
      <c r="C28" s="96" t="s">
        <v>150</v>
      </c>
      <c r="D28" s="116"/>
      <c r="E28" s="117">
        <v>1000</v>
      </c>
      <c r="F28" s="117"/>
      <c r="G28" s="91">
        <v>14.3</v>
      </c>
      <c r="H28" s="34"/>
      <c r="I28" s="34"/>
      <c r="J28" s="40" t="s">
        <v>151</v>
      </c>
      <c r="K28" s="40" t="s">
        <v>101</v>
      </c>
    </row>
    <row r="29" spans="1:14" s="43" customFormat="1" ht="28.5">
      <c r="A29" s="90"/>
      <c r="B29" s="147">
        <v>24</v>
      </c>
      <c r="C29" s="96" t="s">
        <v>152</v>
      </c>
      <c r="D29" s="116">
        <v>2014</v>
      </c>
      <c r="E29" s="117">
        <v>20340.79</v>
      </c>
      <c r="F29" s="117"/>
      <c r="G29" s="91"/>
      <c r="H29" s="34"/>
      <c r="I29" s="34"/>
      <c r="J29" s="40" t="s">
        <v>153</v>
      </c>
      <c r="K29" s="40" t="s">
        <v>101</v>
      </c>
    </row>
    <row r="30" spans="1:14" s="43" customFormat="1" ht="19.5">
      <c r="A30" s="90"/>
      <c r="B30" s="147">
        <v>26</v>
      </c>
      <c r="C30" s="96" t="s">
        <v>169</v>
      </c>
      <c r="D30" s="116"/>
      <c r="E30" s="117">
        <v>695762.93</v>
      </c>
      <c r="F30" s="117"/>
      <c r="G30" s="91"/>
      <c r="H30" s="34"/>
      <c r="I30" s="34"/>
      <c r="J30" s="40"/>
      <c r="K30" s="40" t="s">
        <v>101</v>
      </c>
    </row>
    <row r="31" spans="1:14" s="43" customFormat="1" ht="19.5">
      <c r="A31" s="90"/>
      <c r="B31" s="147">
        <v>27</v>
      </c>
      <c r="C31" s="96" t="s">
        <v>170</v>
      </c>
      <c r="D31" s="116"/>
      <c r="E31" s="117" t="s">
        <v>171</v>
      </c>
      <c r="F31" s="117"/>
      <c r="G31" s="91"/>
      <c r="H31" s="34"/>
      <c r="I31" s="34"/>
      <c r="J31" s="40"/>
      <c r="K31" s="40" t="s">
        <v>106</v>
      </c>
    </row>
    <row r="32" spans="1:14" s="43" customFormat="1" ht="19.5">
      <c r="A32" s="90"/>
      <c r="B32" s="147">
        <v>28</v>
      </c>
      <c r="C32" s="96" t="s">
        <v>172</v>
      </c>
      <c r="D32" s="116"/>
      <c r="E32" s="117">
        <v>28964.63</v>
      </c>
      <c r="F32" s="117"/>
      <c r="G32" s="91"/>
      <c r="H32" s="34"/>
      <c r="I32" s="34"/>
      <c r="J32" s="40"/>
      <c r="K32" s="40" t="s">
        <v>108</v>
      </c>
    </row>
    <row r="33" spans="1:13" s="43" customFormat="1" ht="19.5">
      <c r="A33" s="90"/>
      <c r="B33" s="147">
        <v>29</v>
      </c>
      <c r="C33" s="96" t="s">
        <v>173</v>
      </c>
      <c r="D33" s="116"/>
      <c r="E33" s="117">
        <v>4267.2</v>
      </c>
      <c r="F33" s="117"/>
      <c r="G33" s="91"/>
      <c r="H33" s="34"/>
      <c r="I33" s="34"/>
      <c r="J33" s="40"/>
      <c r="K33" s="40" t="s">
        <v>112</v>
      </c>
    </row>
    <row r="34" spans="1:13" s="43" customFormat="1" ht="19.5">
      <c r="A34" s="90"/>
      <c r="B34" s="147">
        <v>30</v>
      </c>
      <c r="C34" s="96" t="s">
        <v>77</v>
      </c>
      <c r="D34" s="116"/>
      <c r="E34" s="117">
        <v>2341</v>
      </c>
      <c r="F34" s="117"/>
      <c r="G34" s="91"/>
      <c r="H34" s="34"/>
      <c r="I34" s="34"/>
      <c r="J34" s="40"/>
      <c r="K34" s="40" t="s">
        <v>174</v>
      </c>
    </row>
    <row r="35" spans="1:13" s="28" customFormat="1" ht="12.75">
      <c r="A35" s="45"/>
      <c r="B35" s="222" t="s">
        <v>7</v>
      </c>
      <c r="C35" s="222"/>
      <c r="D35" s="222"/>
      <c r="E35" s="118"/>
      <c r="F35" s="118">
        <f>SUM(E6:F34)</f>
        <v>10169062.503999995</v>
      </c>
      <c r="G35" s="101"/>
      <c r="H35" s="26"/>
      <c r="I35" s="26"/>
      <c r="J35" s="25"/>
      <c r="K35" s="27"/>
    </row>
    <row r="36" spans="1:13" ht="12.75">
      <c r="B36" s="29" t="s">
        <v>26</v>
      </c>
      <c r="C36" s="219" t="s">
        <v>32</v>
      </c>
      <c r="D36" s="220"/>
      <c r="E36" s="220"/>
      <c r="F36" s="220"/>
      <c r="G36" s="220"/>
      <c r="H36" s="221"/>
      <c r="I36" s="30"/>
      <c r="J36" s="110"/>
      <c r="K36" s="22" t="s">
        <v>30</v>
      </c>
      <c r="L36" s="23"/>
    </row>
    <row r="37" spans="1:13" s="43" customFormat="1" ht="15">
      <c r="B37" s="37">
        <v>1</v>
      </c>
      <c r="C37" s="33" t="s">
        <v>31</v>
      </c>
      <c r="D37" s="38"/>
      <c r="E37" s="67"/>
      <c r="F37" s="69"/>
      <c r="G37" s="39"/>
      <c r="H37" s="80"/>
      <c r="I37" s="34"/>
      <c r="J37" s="40"/>
      <c r="K37" s="41" t="s">
        <v>38</v>
      </c>
      <c r="L37" s="42"/>
    </row>
    <row r="38" spans="1:13" s="28" customFormat="1" ht="12.75">
      <c r="B38" s="216" t="s">
        <v>7</v>
      </c>
      <c r="C38" s="217"/>
      <c r="D38" s="218"/>
      <c r="E38" s="68">
        <v>0</v>
      </c>
      <c r="F38" s="68">
        <f>SUM(F37:F37)</f>
        <v>0</v>
      </c>
      <c r="G38" s="24"/>
      <c r="H38" s="26"/>
      <c r="I38" s="26"/>
      <c r="J38" s="25"/>
      <c r="K38" s="27"/>
    </row>
    <row r="39" spans="1:13" s="28" customFormat="1" ht="12.75">
      <c r="A39" s="215"/>
      <c r="B39" s="29">
        <v>3</v>
      </c>
      <c r="C39" s="219" t="s">
        <v>33</v>
      </c>
      <c r="D39" s="220"/>
      <c r="E39" s="220"/>
      <c r="F39" s="220"/>
      <c r="G39" s="220"/>
      <c r="H39" s="221"/>
      <c r="I39" s="30"/>
      <c r="J39" s="110"/>
      <c r="K39" s="22" t="s">
        <v>40</v>
      </c>
      <c r="L39" s="23"/>
      <c r="M39" s="1"/>
    </row>
    <row r="40" spans="1:13" s="43" customFormat="1" ht="15">
      <c r="A40" s="215"/>
      <c r="B40" s="37">
        <v>1</v>
      </c>
      <c r="C40" s="33" t="s">
        <v>31</v>
      </c>
      <c r="D40" s="38"/>
      <c r="E40" s="67"/>
      <c r="F40" s="69"/>
      <c r="G40" s="39"/>
      <c r="H40" s="80"/>
      <c r="I40" s="34"/>
      <c r="J40" s="52"/>
      <c r="K40" s="41" t="s">
        <v>38</v>
      </c>
      <c r="L40" s="42"/>
    </row>
    <row r="41" spans="1:13" s="28" customFormat="1" ht="12.75">
      <c r="A41" s="215"/>
      <c r="B41" s="216" t="s">
        <v>7</v>
      </c>
      <c r="C41" s="217"/>
      <c r="D41" s="218"/>
      <c r="E41" s="68">
        <f>SUM(E40:E40)</f>
        <v>0</v>
      </c>
      <c r="F41" s="68">
        <v>0</v>
      </c>
      <c r="G41" s="24"/>
      <c r="H41" s="26"/>
      <c r="I41" s="26"/>
      <c r="J41" s="25"/>
      <c r="K41" s="27"/>
    </row>
    <row r="42" spans="1:13" ht="12.75" customHeight="1">
      <c r="B42" s="29">
        <v>4</v>
      </c>
      <c r="C42" s="219" t="s">
        <v>34</v>
      </c>
      <c r="D42" s="220"/>
      <c r="E42" s="220"/>
      <c r="F42" s="220"/>
      <c r="G42" s="220"/>
      <c r="H42" s="221"/>
      <c r="I42" s="30"/>
      <c r="J42" s="110"/>
      <c r="K42" s="22" t="s">
        <v>42</v>
      </c>
      <c r="L42" s="23"/>
    </row>
    <row r="43" spans="1:13" s="43" customFormat="1" ht="28.5" customHeight="1">
      <c r="B43" s="37">
        <v>1</v>
      </c>
      <c r="C43" s="33" t="s">
        <v>68</v>
      </c>
      <c r="D43" s="38"/>
      <c r="E43" s="69"/>
      <c r="F43" s="69"/>
      <c r="G43" s="39"/>
      <c r="H43" s="81"/>
      <c r="I43" s="34"/>
      <c r="J43" s="40"/>
      <c r="K43" s="41" t="s">
        <v>43</v>
      </c>
      <c r="L43" s="42"/>
    </row>
    <row r="44" spans="1:13" s="28" customFormat="1" ht="12.75" customHeight="1">
      <c r="B44" s="222" t="s">
        <v>7</v>
      </c>
      <c r="C44" s="222"/>
      <c r="D44" s="222"/>
      <c r="E44" s="68">
        <f>SUM(E43:E43)</f>
        <v>0</v>
      </c>
      <c r="F44" s="68">
        <v>0</v>
      </c>
      <c r="G44" s="24"/>
      <c r="H44" s="26"/>
      <c r="I44" s="26"/>
      <c r="J44" s="25"/>
      <c r="K44" s="27"/>
    </row>
    <row r="45" spans="1:13" ht="21" customHeight="1">
      <c r="B45" s="29">
        <v>5</v>
      </c>
      <c r="C45" s="224" t="s">
        <v>35</v>
      </c>
      <c r="D45" s="224"/>
      <c r="E45" s="224"/>
      <c r="F45" s="224"/>
      <c r="G45" s="224"/>
      <c r="H45" s="224"/>
      <c r="I45" s="30"/>
      <c r="J45" s="50"/>
      <c r="K45" s="22" t="s">
        <v>47</v>
      </c>
      <c r="L45" s="23"/>
    </row>
    <row r="46" spans="1:13" s="43" customFormat="1" ht="42.75">
      <c r="A46" s="48"/>
      <c r="B46" s="37">
        <v>1</v>
      </c>
      <c r="C46" s="33" t="s">
        <v>49</v>
      </c>
      <c r="D46" s="38" t="s">
        <v>88</v>
      </c>
      <c r="E46" s="67"/>
      <c r="F46" s="69">
        <f>G46*3371.64</f>
        <v>1604192.5956000001</v>
      </c>
      <c r="G46" s="39">
        <v>475.79</v>
      </c>
      <c r="H46" s="80" t="s">
        <v>52</v>
      </c>
      <c r="I46" s="34" t="s">
        <v>27</v>
      </c>
      <c r="J46" s="40" t="s">
        <v>87</v>
      </c>
      <c r="K46" s="41" t="s">
        <v>48</v>
      </c>
      <c r="L46" s="42"/>
    </row>
    <row r="47" spans="1:13" s="28" customFormat="1" ht="12.75">
      <c r="A47" s="215"/>
      <c r="B47" s="222" t="s">
        <v>7</v>
      </c>
      <c r="C47" s="222"/>
      <c r="D47" s="222"/>
      <c r="E47" s="68">
        <f>SUM(E46)</f>
        <v>0</v>
      </c>
      <c r="F47" s="68">
        <f>SUM(F46:F46)</f>
        <v>1604192.5956000001</v>
      </c>
      <c r="G47" s="101"/>
      <c r="H47" s="26"/>
      <c r="I47" s="26"/>
      <c r="J47" s="25"/>
      <c r="K47" s="27"/>
    </row>
    <row r="48" spans="1:13" s="28" customFormat="1" ht="21" customHeight="1">
      <c r="A48" s="215"/>
      <c r="B48" s="183">
        <v>6</v>
      </c>
      <c r="C48" s="223" t="s">
        <v>36</v>
      </c>
      <c r="D48" s="223"/>
      <c r="E48" s="223"/>
      <c r="F48" s="223"/>
      <c r="G48" s="223"/>
      <c r="H48" s="223"/>
      <c r="I48" s="184"/>
      <c r="J48" s="124"/>
      <c r="K48" s="185" t="s">
        <v>53</v>
      </c>
      <c r="L48" s="186"/>
    </row>
    <row r="49" spans="1:13" s="44" customFormat="1" ht="27" customHeight="1">
      <c r="A49" s="215"/>
      <c r="B49" s="37">
        <v>1</v>
      </c>
      <c r="C49" s="33" t="s">
        <v>54</v>
      </c>
      <c r="D49" s="38">
        <v>2004</v>
      </c>
      <c r="E49" s="67"/>
      <c r="F49" s="69">
        <f>G49*3371.64</f>
        <v>888427.14</v>
      </c>
      <c r="G49" s="39">
        <v>263.5</v>
      </c>
      <c r="H49" s="80" t="s">
        <v>55</v>
      </c>
      <c r="I49" s="34" t="s">
        <v>27</v>
      </c>
      <c r="J49" s="40" t="s">
        <v>29</v>
      </c>
      <c r="K49" s="41" t="s">
        <v>56</v>
      </c>
      <c r="L49" s="42"/>
      <c r="M49" s="43"/>
    </row>
    <row r="50" spans="1:13" s="44" customFormat="1" ht="99.75">
      <c r="A50" s="215"/>
      <c r="B50" s="37">
        <v>2</v>
      </c>
      <c r="C50" s="33" t="s">
        <v>57</v>
      </c>
      <c r="D50" s="38">
        <v>1994</v>
      </c>
      <c r="E50" s="67"/>
      <c r="F50" s="69">
        <f>G50*3371.64</f>
        <v>3792420.6719999998</v>
      </c>
      <c r="G50" s="39">
        <v>1124.8</v>
      </c>
      <c r="H50" s="80" t="s">
        <v>59</v>
      </c>
      <c r="I50" s="34" t="s">
        <v>27</v>
      </c>
      <c r="J50" s="40" t="s">
        <v>29</v>
      </c>
      <c r="K50" s="41" t="s">
        <v>56</v>
      </c>
      <c r="L50" s="42"/>
      <c r="M50" s="43"/>
    </row>
    <row r="51" spans="1:13" s="28" customFormat="1" ht="12.75">
      <c r="A51" s="215"/>
      <c r="B51" s="222" t="s">
        <v>7</v>
      </c>
      <c r="C51" s="222"/>
      <c r="D51" s="222"/>
      <c r="E51" s="68">
        <f>SUM(E49:E50)</f>
        <v>0</v>
      </c>
      <c r="F51" s="68">
        <f>SUM(F49:F50)</f>
        <v>4680847.8119999999</v>
      </c>
      <c r="G51" s="101"/>
      <c r="H51" s="26"/>
      <c r="I51" s="26"/>
      <c r="J51" s="25"/>
      <c r="K51" s="27"/>
    </row>
    <row r="52" spans="1:13" s="28" customFormat="1" ht="21" customHeight="1">
      <c r="A52" s="48"/>
      <c r="B52" s="183">
        <v>7</v>
      </c>
      <c r="C52" s="223" t="s">
        <v>95</v>
      </c>
      <c r="D52" s="223"/>
      <c r="E52" s="223"/>
      <c r="F52" s="223"/>
      <c r="G52" s="223"/>
      <c r="H52" s="223"/>
      <c r="I52" s="184"/>
      <c r="J52" s="124"/>
      <c r="K52" s="185" t="s">
        <v>60</v>
      </c>
      <c r="L52" s="186"/>
    </row>
    <row r="53" spans="1:13" s="43" customFormat="1" ht="71.25">
      <c r="A53" s="48"/>
      <c r="B53" s="37">
        <v>1</v>
      </c>
      <c r="C53" s="33" t="s">
        <v>49</v>
      </c>
      <c r="D53" s="38" t="s">
        <v>61</v>
      </c>
      <c r="E53" s="67"/>
      <c r="F53" s="69">
        <f>G53*3371.64</f>
        <v>3602934.5039999997</v>
      </c>
      <c r="G53" s="39">
        <v>1068.5999999999999</v>
      </c>
      <c r="H53" s="80" t="s">
        <v>63</v>
      </c>
      <c r="I53" s="34"/>
      <c r="J53" s="40" t="s">
        <v>89</v>
      </c>
      <c r="K53" s="41" t="s">
        <v>62</v>
      </c>
      <c r="L53" s="42"/>
    </row>
    <row r="54" spans="1:13" s="153" customFormat="1" ht="15">
      <c r="A54" s="48"/>
      <c r="B54" s="147">
        <v>2</v>
      </c>
      <c r="C54" s="145" t="s">
        <v>262</v>
      </c>
      <c r="D54" s="148"/>
      <c r="E54" s="67">
        <v>21108.79</v>
      </c>
      <c r="F54" s="69"/>
      <c r="G54" s="149"/>
      <c r="H54" s="130"/>
      <c r="I54" s="146"/>
      <c r="J54" s="150"/>
      <c r="K54" s="151"/>
      <c r="L54" s="152"/>
    </row>
    <row r="55" spans="1:13" s="28" customFormat="1" ht="12.75">
      <c r="A55" s="215"/>
      <c r="B55" s="222" t="s">
        <v>7</v>
      </c>
      <c r="C55" s="222"/>
      <c r="D55" s="222"/>
      <c r="E55" s="68">
        <f>SUM(E53)</f>
        <v>0</v>
      </c>
      <c r="F55" s="68">
        <f>SUM(F53:F53)</f>
        <v>3602934.5039999997</v>
      </c>
      <c r="G55" s="101"/>
      <c r="H55" s="26"/>
      <c r="I55" s="26"/>
      <c r="J55" s="25"/>
      <c r="K55" s="27"/>
    </row>
    <row r="56" spans="1:13" s="28" customFormat="1" ht="21" customHeight="1">
      <c r="A56" s="215"/>
      <c r="B56" s="29">
        <v>8</v>
      </c>
      <c r="C56" s="225" t="s">
        <v>310</v>
      </c>
      <c r="D56" s="226"/>
      <c r="E56" s="226"/>
      <c r="F56" s="227"/>
      <c r="G56" s="213"/>
      <c r="H56" s="213"/>
      <c r="I56" s="30"/>
      <c r="J56" s="102"/>
      <c r="K56" s="22" t="s">
        <v>67</v>
      </c>
      <c r="L56" s="23"/>
      <c r="M56" s="1"/>
    </row>
    <row r="57" spans="1:13" s="44" customFormat="1" ht="57">
      <c r="A57" s="215"/>
      <c r="B57" s="37">
        <v>1</v>
      </c>
      <c r="C57" s="33" t="s">
        <v>69</v>
      </c>
      <c r="D57" s="38" t="s">
        <v>96</v>
      </c>
      <c r="E57" s="74"/>
      <c r="F57" s="69">
        <f>G57*3371.64</f>
        <v>714787.67999999993</v>
      </c>
      <c r="G57" s="39">
        <v>212</v>
      </c>
      <c r="H57" s="74" t="s">
        <v>70</v>
      </c>
      <c r="I57" s="34" t="s">
        <v>27</v>
      </c>
      <c r="J57" s="40" t="s">
        <v>97</v>
      </c>
      <c r="K57" s="40" t="s">
        <v>71</v>
      </c>
      <c r="L57" s="42"/>
      <c r="M57" s="43"/>
    </row>
    <row r="58" spans="1:13" s="44" customFormat="1" ht="128.25">
      <c r="A58" s="215"/>
      <c r="B58" s="37">
        <v>2</v>
      </c>
      <c r="C58" s="33" t="s">
        <v>72</v>
      </c>
      <c r="D58" s="38" t="s">
        <v>90</v>
      </c>
      <c r="E58" s="74"/>
      <c r="F58" s="69">
        <f>G58*3371.64</f>
        <v>6643816.6200000001</v>
      </c>
      <c r="G58" s="39">
        <v>1970.5</v>
      </c>
      <c r="H58" s="74" t="s">
        <v>124</v>
      </c>
      <c r="I58" s="34" t="s">
        <v>27</v>
      </c>
      <c r="J58" s="40" t="s">
        <v>92</v>
      </c>
      <c r="K58" s="40" t="s">
        <v>73</v>
      </c>
      <c r="L58" s="42"/>
      <c r="M58" s="43"/>
    </row>
    <row r="59" spans="1:13" s="44" customFormat="1" ht="30">
      <c r="A59" s="215"/>
      <c r="B59" s="37">
        <v>3</v>
      </c>
      <c r="C59" s="33" t="s">
        <v>74</v>
      </c>
      <c r="D59" s="38" t="s">
        <v>91</v>
      </c>
      <c r="E59" s="74"/>
      <c r="F59" s="69">
        <f>G59*2697.31</f>
        <v>658683.10199999996</v>
      </c>
      <c r="G59" s="39">
        <v>244.2</v>
      </c>
      <c r="H59" s="74" t="s">
        <v>75</v>
      </c>
      <c r="I59" s="34" t="s">
        <v>27</v>
      </c>
      <c r="J59" s="40" t="s">
        <v>29</v>
      </c>
      <c r="K59" s="40" t="s">
        <v>76</v>
      </c>
      <c r="L59" s="42"/>
      <c r="M59" s="43"/>
    </row>
    <row r="60" spans="1:13" s="44" customFormat="1" ht="28.5">
      <c r="A60" s="215"/>
      <c r="B60" s="37">
        <v>4</v>
      </c>
      <c r="C60" s="33" t="s">
        <v>77</v>
      </c>
      <c r="D60" s="38" t="s">
        <v>91</v>
      </c>
      <c r="E60" s="74"/>
      <c r="F60" s="69">
        <f>G60*1348.66</f>
        <v>215785.60000000001</v>
      </c>
      <c r="G60" s="39">
        <v>160</v>
      </c>
      <c r="H60" s="74" t="s">
        <v>75</v>
      </c>
      <c r="I60" s="34"/>
      <c r="J60" s="40" t="s">
        <v>29</v>
      </c>
      <c r="K60" s="40" t="s">
        <v>73</v>
      </c>
      <c r="L60" s="42"/>
      <c r="M60" s="43"/>
    </row>
    <row r="61" spans="1:13" s="44" customFormat="1" ht="15">
      <c r="A61" s="215"/>
      <c r="B61" s="147">
        <v>5</v>
      </c>
      <c r="C61" s="96" t="s">
        <v>168</v>
      </c>
      <c r="D61" s="116">
        <v>2016</v>
      </c>
      <c r="E61" s="117">
        <v>3948892.84</v>
      </c>
      <c r="F61" s="117"/>
      <c r="G61" s="91"/>
      <c r="H61" s="146"/>
      <c r="I61" s="146"/>
      <c r="J61" s="150"/>
      <c r="K61" s="150" t="s">
        <v>101</v>
      </c>
      <c r="L61" s="152"/>
      <c r="M61" s="153"/>
    </row>
    <row r="62" spans="1:13" s="28" customFormat="1" ht="12.75">
      <c r="A62" s="215"/>
      <c r="B62" s="222" t="s">
        <v>7</v>
      </c>
      <c r="C62" s="222"/>
      <c r="D62" s="222"/>
      <c r="E62" s="68">
        <f>SUM(E57:E60)</f>
        <v>0</v>
      </c>
      <c r="F62" s="68">
        <f>SUM(F57:F60)</f>
        <v>8233073.0019999994</v>
      </c>
      <c r="G62" s="101"/>
      <c r="H62" s="26"/>
      <c r="I62" s="26"/>
      <c r="J62" s="25"/>
      <c r="K62" s="27"/>
    </row>
    <row r="64" spans="1:13">
      <c r="B64" s="1"/>
    </row>
    <row r="67" spans="1:1">
      <c r="A67" s="76"/>
    </row>
    <row r="83" spans="1:11" ht="12.75">
      <c r="A83" s="1"/>
      <c r="B83" s="1"/>
      <c r="C83" s="2"/>
      <c r="D83" s="1"/>
      <c r="E83" s="75"/>
      <c r="F83" s="75"/>
      <c r="G83" s="1"/>
      <c r="H83" s="3"/>
      <c r="I83" s="1"/>
      <c r="J83" s="1"/>
      <c r="K83" s="1"/>
    </row>
  </sheetData>
  <mergeCells count="22">
    <mergeCell ref="C36:H36"/>
    <mergeCell ref="B38:D38"/>
    <mergeCell ref="C39:H39"/>
    <mergeCell ref="B44:D44"/>
    <mergeCell ref="J1:K1"/>
    <mergeCell ref="J2:K2"/>
    <mergeCell ref="B3:K3"/>
    <mergeCell ref="C5:H5"/>
    <mergeCell ref="B35:D35"/>
    <mergeCell ref="A39:A41"/>
    <mergeCell ref="B41:D41"/>
    <mergeCell ref="C42:H42"/>
    <mergeCell ref="A55:A62"/>
    <mergeCell ref="B55:D55"/>
    <mergeCell ref="A47:A51"/>
    <mergeCell ref="B47:D47"/>
    <mergeCell ref="C48:H48"/>
    <mergeCell ref="B51:D51"/>
    <mergeCell ref="C52:H52"/>
    <mergeCell ref="B62:D62"/>
    <mergeCell ref="C45:H45"/>
    <mergeCell ref="C56:F56"/>
  </mergeCells>
  <phoneticPr fontId="0" type="noConversion"/>
  <printOptions horizontalCentered="1"/>
  <pageMargins left="0.23622047244094491" right="0.31496062992125984" top="0.94488188976377963" bottom="0.55118110236220474" header="0.31496062992125984" footer="0.31496062992125984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128"/>
  <sheetViews>
    <sheetView topLeftCell="A79" zoomScaleNormal="100" zoomScaleSheetLayoutView="100" workbookViewId="0">
      <selection activeCell="D53" sqref="D53"/>
    </sheetView>
  </sheetViews>
  <sheetFormatPr defaultRowHeight="12.75"/>
  <cols>
    <col min="1" max="1" width="5" style="5" customWidth="1"/>
    <col min="2" max="2" width="46.42578125" style="6" customWidth="1"/>
    <col min="3" max="3" width="16.28515625" style="18" customWidth="1"/>
    <col min="4" max="4" width="18.7109375" style="8" customWidth="1"/>
    <col min="5" max="5" width="30.85546875" style="4" customWidth="1"/>
    <col min="6" max="6" width="9.140625" style="4"/>
    <col min="7" max="7" width="13.85546875" style="4" bestFit="1" customWidth="1"/>
    <col min="8" max="16384" width="9.140625" style="4"/>
  </cols>
  <sheetData>
    <row r="1" spans="1:4">
      <c r="A1" s="10"/>
      <c r="D1" s="32" t="s">
        <v>10</v>
      </c>
    </row>
    <row r="2" spans="1:4">
      <c r="A2" s="10"/>
      <c r="D2" s="32" t="s">
        <v>11</v>
      </c>
    </row>
    <row r="3" spans="1:4">
      <c r="A3" s="10"/>
      <c r="D3" s="7"/>
    </row>
    <row r="4" spans="1:4" ht="33" customHeight="1">
      <c r="A4" s="51" t="s">
        <v>0</v>
      </c>
      <c r="B4" s="9" t="s">
        <v>3</v>
      </c>
      <c r="C4" s="51" t="s">
        <v>4</v>
      </c>
      <c r="D4" s="17" t="s">
        <v>2</v>
      </c>
    </row>
    <row r="5" spans="1:4" s="159" customFormat="1">
      <c r="A5" s="235" t="s">
        <v>99</v>
      </c>
      <c r="B5" s="235"/>
      <c r="C5" s="235"/>
      <c r="D5" s="235"/>
    </row>
    <row r="6" spans="1:4" s="160" customFormat="1">
      <c r="A6" s="155">
        <v>1</v>
      </c>
      <c r="B6" s="156" t="s">
        <v>175</v>
      </c>
      <c r="C6" s="155">
        <v>2016</v>
      </c>
      <c r="D6" s="157">
        <v>5683.92</v>
      </c>
    </row>
    <row r="7" spans="1:4" s="143" customFormat="1" ht="12.75" customHeight="1">
      <c r="A7" s="230" t="s">
        <v>7</v>
      </c>
      <c r="B7" s="230"/>
      <c r="C7" s="230"/>
      <c r="D7" s="144">
        <f>SUM(D6)</f>
        <v>5683.92</v>
      </c>
    </row>
    <row r="8" spans="1:4" s="159" customFormat="1">
      <c r="A8" s="235" t="s">
        <v>37</v>
      </c>
      <c r="B8" s="235"/>
      <c r="C8" s="235"/>
      <c r="D8" s="235"/>
    </row>
    <row r="9" spans="1:4" ht="12.75" customHeight="1">
      <c r="A9" s="109"/>
      <c r="B9" s="109" t="s">
        <v>264</v>
      </c>
      <c r="C9" s="109"/>
      <c r="D9" s="109"/>
    </row>
    <row r="10" spans="1:4" ht="12.75" customHeight="1">
      <c r="A10" s="230" t="s">
        <v>7</v>
      </c>
      <c r="B10" s="230"/>
      <c r="C10" s="230"/>
      <c r="D10" s="14"/>
    </row>
    <row r="11" spans="1:4" s="60" customFormat="1">
      <c r="A11" s="235" t="s">
        <v>265</v>
      </c>
      <c r="B11" s="235"/>
      <c r="C11" s="235"/>
      <c r="D11" s="235"/>
    </row>
    <row r="12" spans="1:4" ht="12.75" customHeight="1">
      <c r="A12" s="126">
        <v>1</v>
      </c>
      <c r="B12" s="127" t="s">
        <v>94</v>
      </c>
      <c r="C12" s="128">
        <v>2014</v>
      </c>
      <c r="D12" s="129">
        <v>2628</v>
      </c>
    </row>
    <row r="13" spans="1:4" ht="12.75" customHeight="1">
      <c r="A13" s="126">
        <v>2</v>
      </c>
      <c r="B13" s="127" t="s">
        <v>135</v>
      </c>
      <c r="C13" s="128">
        <v>2014</v>
      </c>
      <c r="D13" s="129">
        <v>2988.9</v>
      </c>
    </row>
    <row r="14" spans="1:4" s="60" customFormat="1">
      <c r="A14" s="126">
        <v>3</v>
      </c>
      <c r="B14" s="127" t="s">
        <v>136</v>
      </c>
      <c r="C14" s="128">
        <v>2014</v>
      </c>
      <c r="D14" s="129">
        <v>923.73</v>
      </c>
    </row>
    <row r="15" spans="1:4" s="60" customFormat="1">
      <c r="A15" s="126">
        <v>4</v>
      </c>
      <c r="B15" s="127" t="s">
        <v>157</v>
      </c>
      <c r="C15" s="128">
        <v>2014</v>
      </c>
      <c r="D15" s="129">
        <v>322.26</v>
      </c>
    </row>
    <row r="16" spans="1:4" s="60" customFormat="1">
      <c r="A16" s="126">
        <v>5</v>
      </c>
      <c r="B16" s="127" t="s">
        <v>158</v>
      </c>
      <c r="C16" s="128">
        <v>2016</v>
      </c>
      <c r="D16" s="129">
        <v>609.99</v>
      </c>
    </row>
    <row r="17" spans="1:4" s="60" customFormat="1" ht="12.75" customHeight="1">
      <c r="A17" s="126">
        <v>6</v>
      </c>
      <c r="B17" s="127" t="s">
        <v>159</v>
      </c>
      <c r="C17" s="128">
        <v>2016</v>
      </c>
      <c r="D17" s="129">
        <v>3428</v>
      </c>
    </row>
    <row r="18" spans="1:4" s="60" customFormat="1">
      <c r="A18" s="126">
        <v>7</v>
      </c>
      <c r="B18" s="127" t="s">
        <v>160</v>
      </c>
      <c r="C18" s="128">
        <v>2016</v>
      </c>
      <c r="D18" s="129">
        <v>1105</v>
      </c>
    </row>
    <row r="19" spans="1:4" s="60" customFormat="1">
      <c r="A19" s="126">
        <v>8</v>
      </c>
      <c r="B19" s="127" t="s">
        <v>161</v>
      </c>
      <c r="C19" s="128">
        <v>2016</v>
      </c>
      <c r="D19" s="129">
        <v>3000</v>
      </c>
    </row>
    <row r="20" spans="1:4" s="60" customFormat="1">
      <c r="A20" s="126">
        <v>9</v>
      </c>
      <c r="B20" s="127" t="s">
        <v>161</v>
      </c>
      <c r="C20" s="128">
        <v>2016</v>
      </c>
      <c r="D20" s="129">
        <v>3000</v>
      </c>
    </row>
    <row r="21" spans="1:4" ht="12.75" customHeight="1">
      <c r="A21" s="230" t="s">
        <v>7</v>
      </c>
      <c r="B21" s="230"/>
      <c r="C21" s="230"/>
      <c r="D21" s="125">
        <f>SUM(D12:D20)</f>
        <v>18005.879999999997</v>
      </c>
    </row>
    <row r="22" spans="1:4" s="60" customFormat="1" ht="12.75" customHeight="1">
      <c r="A22" s="231" t="s">
        <v>266</v>
      </c>
      <c r="B22" s="231"/>
      <c r="C22" s="231"/>
      <c r="D22" s="231"/>
    </row>
    <row r="23" spans="1:4" s="108" customFormat="1">
      <c r="A23" s="133">
        <v>1</v>
      </c>
      <c r="B23" s="134" t="s">
        <v>44</v>
      </c>
      <c r="C23" s="133">
        <v>2012</v>
      </c>
      <c r="D23" s="135">
        <v>395</v>
      </c>
    </row>
    <row r="24" spans="1:4" ht="12.75" customHeight="1">
      <c r="A24" s="133">
        <v>2</v>
      </c>
      <c r="B24" s="134" t="s">
        <v>45</v>
      </c>
      <c r="C24" s="133">
        <v>2013</v>
      </c>
      <c r="D24" s="135">
        <v>2000</v>
      </c>
    </row>
    <row r="25" spans="1:4" s="56" customFormat="1">
      <c r="A25" s="154">
        <v>3</v>
      </c>
      <c r="B25" s="137" t="s">
        <v>137</v>
      </c>
      <c r="C25" s="136">
        <v>2014</v>
      </c>
      <c r="D25" s="138">
        <v>120</v>
      </c>
    </row>
    <row r="26" spans="1:4">
      <c r="A26" s="154">
        <v>4</v>
      </c>
      <c r="B26" s="140" t="s">
        <v>162</v>
      </c>
      <c r="C26" s="136">
        <v>2016</v>
      </c>
      <c r="D26" s="139">
        <v>430</v>
      </c>
    </row>
    <row r="27" spans="1:4" ht="12.75" customHeight="1">
      <c r="A27" s="154">
        <v>5</v>
      </c>
      <c r="B27" s="142" t="s">
        <v>163</v>
      </c>
      <c r="C27" s="141">
        <v>2016</v>
      </c>
      <c r="D27" s="139">
        <v>456</v>
      </c>
    </row>
    <row r="28" spans="1:4" s="131" customFormat="1" ht="12.75" customHeight="1">
      <c r="A28" s="154">
        <v>6</v>
      </c>
      <c r="B28" s="158" t="s">
        <v>260</v>
      </c>
      <c r="C28" s="141"/>
      <c r="D28" s="139">
        <v>6900</v>
      </c>
    </row>
    <row r="29" spans="1:4" ht="12" customHeight="1">
      <c r="A29" s="230" t="s">
        <v>7</v>
      </c>
      <c r="B29" s="230"/>
      <c r="C29" s="230"/>
      <c r="D29" s="132">
        <v>6913.25</v>
      </c>
    </row>
    <row r="30" spans="1:4" s="159" customFormat="1">
      <c r="A30" s="235" t="s">
        <v>267</v>
      </c>
      <c r="B30" s="235"/>
      <c r="C30" s="235"/>
      <c r="D30" s="235"/>
    </row>
    <row r="31" spans="1:4">
      <c r="A31" s="53">
        <v>1</v>
      </c>
      <c r="B31" s="62" t="s">
        <v>50</v>
      </c>
      <c r="C31" s="63">
        <v>2011</v>
      </c>
      <c r="D31" s="64">
        <v>749</v>
      </c>
    </row>
    <row r="32" spans="1:4">
      <c r="A32" s="107">
        <v>2</v>
      </c>
      <c r="B32" s="62" t="s">
        <v>165</v>
      </c>
      <c r="C32" s="63"/>
      <c r="D32" s="64">
        <v>1104.02</v>
      </c>
    </row>
    <row r="33" spans="1:4" s="143" customFormat="1">
      <c r="A33" s="154">
        <v>3</v>
      </c>
      <c r="B33" s="127" t="s">
        <v>261</v>
      </c>
      <c r="C33" s="128">
        <v>2017</v>
      </c>
      <c r="D33" s="129">
        <v>5400</v>
      </c>
    </row>
    <row r="34" spans="1:4">
      <c r="A34" s="230" t="s">
        <v>7</v>
      </c>
      <c r="B34" s="230"/>
      <c r="C34" s="230"/>
      <c r="D34" s="14">
        <f>SUM(D31:D33)</f>
        <v>7253.02</v>
      </c>
    </row>
    <row r="35" spans="1:4" s="159" customFormat="1">
      <c r="A35" s="235" t="s">
        <v>268</v>
      </c>
      <c r="B35" s="235"/>
      <c r="C35" s="235"/>
      <c r="D35" s="235"/>
    </row>
    <row r="36" spans="1:4">
      <c r="A36" s="53">
        <v>1</v>
      </c>
      <c r="B36" s="62" t="s">
        <v>58</v>
      </c>
      <c r="C36" s="63">
        <v>2011</v>
      </c>
      <c r="D36" s="64">
        <v>1381.58</v>
      </c>
    </row>
    <row r="37" spans="1:4">
      <c r="A37" s="53">
        <v>2</v>
      </c>
      <c r="B37" s="62" t="s">
        <v>142</v>
      </c>
      <c r="C37" s="63"/>
      <c r="D37" s="64">
        <v>99</v>
      </c>
    </row>
    <row r="38" spans="1:4">
      <c r="A38" s="53">
        <v>3</v>
      </c>
      <c r="B38" s="62" t="s">
        <v>143</v>
      </c>
      <c r="C38" s="63"/>
      <c r="D38" s="64">
        <v>199</v>
      </c>
    </row>
    <row r="39" spans="1:4">
      <c r="A39" s="230" t="s">
        <v>7</v>
      </c>
      <c r="B39" s="230"/>
      <c r="C39" s="230"/>
      <c r="D39" s="14">
        <f>SUM(D36:D38)</f>
        <v>1679.58</v>
      </c>
    </row>
    <row r="40" spans="1:4" s="159" customFormat="1">
      <c r="A40" s="235" t="s">
        <v>269</v>
      </c>
      <c r="B40" s="235"/>
      <c r="C40" s="235"/>
      <c r="D40" s="235"/>
    </row>
    <row r="41" spans="1:4">
      <c r="A41" s="53">
        <v>1</v>
      </c>
      <c r="B41" s="62" t="s">
        <v>64</v>
      </c>
      <c r="C41" s="63">
        <v>2013</v>
      </c>
      <c r="D41" s="64">
        <v>1081</v>
      </c>
    </row>
    <row r="42" spans="1:4">
      <c r="A42" s="53">
        <v>2</v>
      </c>
      <c r="B42" s="62" t="s">
        <v>65</v>
      </c>
      <c r="C42" s="63">
        <v>2011</v>
      </c>
      <c r="D42" s="64">
        <v>479</v>
      </c>
    </row>
    <row r="43" spans="1:4">
      <c r="A43" s="53">
        <v>3</v>
      </c>
      <c r="B43" s="62" t="s">
        <v>66</v>
      </c>
      <c r="C43" s="63">
        <v>2012</v>
      </c>
      <c r="D43" s="64">
        <v>1499</v>
      </c>
    </row>
    <row r="44" spans="1:4">
      <c r="A44" s="53">
        <v>4</v>
      </c>
      <c r="B44" s="62" t="s">
        <v>144</v>
      </c>
      <c r="C44" s="63"/>
      <c r="D44" s="64">
        <v>3000</v>
      </c>
    </row>
    <row r="45" spans="1:4">
      <c r="A45" s="230" t="s">
        <v>7</v>
      </c>
      <c r="B45" s="230"/>
      <c r="C45" s="230"/>
      <c r="D45" s="14">
        <f>SUM(D41:D44)</f>
        <v>6059</v>
      </c>
    </row>
    <row r="46" spans="1:4" ht="12.75" customHeight="1">
      <c r="A46" s="213" t="s">
        <v>311</v>
      </c>
      <c r="B46" s="236" t="s">
        <v>310</v>
      </c>
      <c r="C46" s="237"/>
      <c r="D46" s="238"/>
    </row>
    <row r="47" spans="1:4">
      <c r="A47" s="53">
        <v>1</v>
      </c>
      <c r="B47" s="62" t="s">
        <v>78</v>
      </c>
      <c r="C47" s="63">
        <v>2013</v>
      </c>
      <c r="D47" s="64">
        <v>569</v>
      </c>
    </row>
    <row r="48" spans="1:4">
      <c r="A48" s="53">
        <v>2</v>
      </c>
      <c r="B48" s="62" t="s">
        <v>82</v>
      </c>
      <c r="C48" s="63">
        <v>2012</v>
      </c>
      <c r="D48" s="64">
        <v>619</v>
      </c>
    </row>
    <row r="49" spans="1:4">
      <c r="A49" s="53">
        <v>3</v>
      </c>
      <c r="B49" s="62" t="s">
        <v>82</v>
      </c>
      <c r="C49" s="63">
        <v>2012</v>
      </c>
      <c r="D49" s="64">
        <v>448</v>
      </c>
    </row>
    <row r="50" spans="1:4">
      <c r="A50" s="53">
        <v>4</v>
      </c>
      <c r="B50" s="62" t="s">
        <v>82</v>
      </c>
      <c r="C50" s="63">
        <v>2012</v>
      </c>
      <c r="D50" s="64">
        <v>448</v>
      </c>
    </row>
    <row r="51" spans="1:4">
      <c r="A51" s="53">
        <v>5</v>
      </c>
      <c r="B51" s="62" t="s">
        <v>83</v>
      </c>
      <c r="C51" s="63">
        <v>2013</v>
      </c>
      <c r="D51" s="64">
        <v>3640</v>
      </c>
    </row>
    <row r="52" spans="1:4">
      <c r="A52" s="53">
        <v>6</v>
      </c>
      <c r="B52" s="62" t="s">
        <v>84</v>
      </c>
      <c r="C52" s="63">
        <v>2013</v>
      </c>
      <c r="D52" s="64">
        <v>1201</v>
      </c>
    </row>
    <row r="53" spans="1:4">
      <c r="A53" s="53">
        <v>7</v>
      </c>
      <c r="B53" s="62" t="s">
        <v>85</v>
      </c>
      <c r="C53" s="63">
        <v>2013</v>
      </c>
      <c r="D53" s="64">
        <v>1279</v>
      </c>
    </row>
    <row r="54" spans="1:4">
      <c r="A54" s="53">
        <v>8</v>
      </c>
      <c r="B54" s="62" t="s">
        <v>86</v>
      </c>
      <c r="C54" s="63">
        <v>2013</v>
      </c>
      <c r="D54" s="64">
        <f>17*630</f>
        <v>10710</v>
      </c>
    </row>
    <row r="55" spans="1:4">
      <c r="A55" s="53">
        <v>9</v>
      </c>
      <c r="B55" s="62" t="s">
        <v>79</v>
      </c>
      <c r="C55" s="63">
        <v>2012</v>
      </c>
      <c r="D55" s="64">
        <v>3000</v>
      </c>
    </row>
    <row r="56" spans="1:4">
      <c r="A56" s="53">
        <v>13</v>
      </c>
      <c r="B56" s="62" t="s">
        <v>93</v>
      </c>
      <c r="C56" s="63">
        <v>2013</v>
      </c>
      <c r="D56" s="64">
        <v>1849</v>
      </c>
    </row>
    <row r="57" spans="1:4">
      <c r="A57" s="53">
        <v>14</v>
      </c>
      <c r="B57" s="62" t="s">
        <v>93</v>
      </c>
      <c r="C57" s="63">
        <v>2013</v>
      </c>
      <c r="D57" s="64">
        <v>1499</v>
      </c>
    </row>
    <row r="58" spans="1:4">
      <c r="A58" s="53">
        <v>15</v>
      </c>
      <c r="B58" s="94" t="s">
        <v>93</v>
      </c>
      <c r="C58" s="92">
        <v>2012</v>
      </c>
      <c r="D58" s="95">
        <v>3467.54</v>
      </c>
    </row>
    <row r="59" spans="1:4">
      <c r="A59" s="53">
        <v>16</v>
      </c>
      <c r="B59" s="94" t="s">
        <v>139</v>
      </c>
      <c r="C59" s="92">
        <v>2014</v>
      </c>
      <c r="D59" s="95">
        <v>3480</v>
      </c>
    </row>
    <row r="60" spans="1:4">
      <c r="A60" s="53">
        <v>17</v>
      </c>
      <c r="B60" s="94" t="s">
        <v>140</v>
      </c>
      <c r="C60" s="92">
        <v>2014</v>
      </c>
      <c r="D60" s="95">
        <v>599</v>
      </c>
    </row>
    <row r="61" spans="1:4">
      <c r="A61" s="154">
        <v>18</v>
      </c>
      <c r="B61" s="94" t="s">
        <v>141</v>
      </c>
      <c r="C61" s="92">
        <v>2015</v>
      </c>
      <c r="D61" s="95">
        <v>1230</v>
      </c>
    </row>
    <row r="62" spans="1:4">
      <c r="A62" s="154">
        <v>19</v>
      </c>
      <c r="B62" s="62" t="s">
        <v>154</v>
      </c>
      <c r="C62" s="63">
        <v>2016</v>
      </c>
      <c r="D62" s="64">
        <v>400</v>
      </c>
    </row>
    <row r="63" spans="1:4">
      <c r="A63" s="230" t="s">
        <v>7</v>
      </c>
      <c r="B63" s="230"/>
      <c r="C63" s="230"/>
      <c r="D63" s="14">
        <f>SUM(D47:D62)</f>
        <v>34438.54</v>
      </c>
    </row>
    <row r="64" spans="1:4">
      <c r="A64" s="10"/>
      <c r="D64" s="7"/>
    </row>
    <row r="65" spans="1:4">
      <c r="A65" s="10"/>
      <c r="D65" s="32" t="s">
        <v>13</v>
      </c>
    </row>
    <row r="66" spans="1:4">
      <c r="A66" s="10"/>
      <c r="D66" s="7"/>
    </row>
    <row r="67" spans="1:4" ht="25.5">
      <c r="A67" s="51" t="s">
        <v>0</v>
      </c>
      <c r="B67" s="9" t="s">
        <v>3</v>
      </c>
      <c r="C67" s="51" t="s">
        <v>4</v>
      </c>
      <c r="D67" s="17" t="s">
        <v>2</v>
      </c>
    </row>
    <row r="68" spans="1:4" s="159" customFormat="1">
      <c r="A68" s="232" t="s">
        <v>99</v>
      </c>
      <c r="B68" s="233"/>
      <c r="C68" s="233"/>
      <c r="D68" s="234"/>
    </row>
    <row r="69" spans="1:4" s="143" customFormat="1">
      <c r="A69" s="57">
        <v>1</v>
      </c>
      <c r="B69" s="58" t="s">
        <v>24</v>
      </c>
      <c r="C69" s="57"/>
      <c r="D69" s="59"/>
    </row>
    <row r="70" spans="1:4">
      <c r="A70" s="239" t="s">
        <v>7</v>
      </c>
      <c r="B70" s="240"/>
      <c r="C70" s="241"/>
      <c r="D70" s="14">
        <v>0</v>
      </c>
    </row>
    <row r="71" spans="1:4" s="159" customFormat="1">
      <c r="A71" s="235" t="s">
        <v>37</v>
      </c>
      <c r="B71" s="235"/>
      <c r="C71" s="235"/>
      <c r="D71" s="235"/>
    </row>
    <row r="72" spans="1:4" s="106" customFormat="1">
      <c r="A72" s="57">
        <v>1</v>
      </c>
      <c r="B72" s="58" t="s">
        <v>24</v>
      </c>
      <c r="C72" s="57"/>
      <c r="D72" s="59"/>
    </row>
    <row r="73" spans="1:4">
      <c r="A73" s="230" t="s">
        <v>7</v>
      </c>
      <c r="B73" s="230"/>
      <c r="C73" s="230"/>
      <c r="D73" s="14">
        <f>SUM(D72:D72)</f>
        <v>0</v>
      </c>
    </row>
    <row r="74" spans="1:4">
      <c r="A74" s="231" t="s">
        <v>39</v>
      </c>
      <c r="B74" s="231"/>
      <c r="C74" s="231"/>
      <c r="D74" s="231"/>
    </row>
    <row r="75" spans="1:4">
      <c r="A75" s="53"/>
      <c r="B75" s="54" t="s">
        <v>24</v>
      </c>
      <c r="C75" s="53"/>
      <c r="D75" s="61"/>
    </row>
    <row r="76" spans="1:4" s="106" customFormat="1">
      <c r="A76" s="230" t="s">
        <v>7</v>
      </c>
      <c r="B76" s="230"/>
      <c r="C76" s="230"/>
      <c r="D76" s="14">
        <f>SUM(D75:D75)</f>
        <v>0</v>
      </c>
    </row>
    <row r="77" spans="1:4" s="159" customFormat="1">
      <c r="A77" s="235" t="s">
        <v>265</v>
      </c>
      <c r="B77" s="235"/>
      <c r="C77" s="235"/>
      <c r="D77" s="235"/>
    </row>
    <row r="78" spans="1:4">
      <c r="A78" s="53">
        <v>1</v>
      </c>
      <c r="B78" s="62" t="s">
        <v>41</v>
      </c>
      <c r="C78" s="63">
        <v>2013</v>
      </c>
      <c r="D78" s="64">
        <v>1469.28</v>
      </c>
    </row>
    <row r="79" spans="1:4">
      <c r="A79" s="230" t="s">
        <v>7</v>
      </c>
      <c r="B79" s="230"/>
      <c r="C79" s="230"/>
      <c r="D79" s="14">
        <f>SUM(D78:D78)</f>
        <v>1469.28</v>
      </c>
    </row>
    <row r="80" spans="1:4" s="159" customFormat="1">
      <c r="A80" s="235" t="s">
        <v>266</v>
      </c>
      <c r="B80" s="235"/>
      <c r="C80" s="235"/>
      <c r="D80" s="235"/>
    </row>
    <row r="81" spans="1:5">
      <c r="A81" s="53">
        <v>1</v>
      </c>
      <c r="B81" s="54" t="s">
        <v>46</v>
      </c>
      <c r="C81" s="53">
        <v>2013</v>
      </c>
      <c r="D81" s="55">
        <v>1910</v>
      </c>
    </row>
    <row r="82" spans="1:5">
      <c r="A82" s="230" t="s">
        <v>7</v>
      </c>
      <c r="B82" s="230"/>
      <c r="C82" s="230"/>
      <c r="D82" s="14">
        <f>SUM(D81:D81)</f>
        <v>1910</v>
      </c>
    </row>
    <row r="83" spans="1:5" s="159" customFormat="1">
      <c r="A83" s="235" t="s">
        <v>267</v>
      </c>
      <c r="B83" s="235"/>
      <c r="C83" s="235"/>
      <c r="D83" s="235"/>
      <c r="E83" s="187"/>
    </row>
    <row r="84" spans="1:5">
      <c r="A84" s="53">
        <v>1</v>
      </c>
      <c r="B84" s="62" t="s">
        <v>51</v>
      </c>
      <c r="C84" s="63">
        <v>2014</v>
      </c>
      <c r="D84" s="64">
        <v>2499</v>
      </c>
    </row>
    <row r="85" spans="1:5">
      <c r="A85" s="107">
        <v>2</v>
      </c>
      <c r="B85" s="62" t="s">
        <v>166</v>
      </c>
      <c r="C85" s="63"/>
      <c r="D85" s="64">
        <v>1463.7</v>
      </c>
    </row>
    <row r="86" spans="1:5">
      <c r="A86" s="230" t="s">
        <v>7</v>
      </c>
      <c r="B86" s="230"/>
      <c r="C86" s="230"/>
      <c r="D86" s="14">
        <f>SUM(D84:D85)</f>
        <v>3962.7</v>
      </c>
    </row>
    <row r="87" spans="1:5" s="159" customFormat="1">
      <c r="A87" s="235" t="s">
        <v>268</v>
      </c>
      <c r="B87" s="235"/>
      <c r="C87" s="235"/>
      <c r="D87" s="235"/>
    </row>
    <row r="88" spans="1:5">
      <c r="A88" s="53">
        <v>1</v>
      </c>
      <c r="B88" s="62" t="s">
        <v>80</v>
      </c>
      <c r="C88" s="63">
        <v>2013</v>
      </c>
      <c r="D88" s="64">
        <v>366.9</v>
      </c>
    </row>
    <row r="89" spans="1:5">
      <c r="A89" s="107">
        <v>2</v>
      </c>
      <c r="B89" s="62" t="s">
        <v>167</v>
      </c>
      <c r="C89" s="63"/>
      <c r="D89" s="64">
        <v>5750</v>
      </c>
    </row>
    <row r="90" spans="1:5">
      <c r="A90" s="230" t="s">
        <v>7</v>
      </c>
      <c r="B90" s="230"/>
      <c r="C90" s="230"/>
      <c r="D90" s="14">
        <f>SUM(D88:D89)</f>
        <v>6116.9</v>
      </c>
    </row>
    <row r="91" spans="1:5">
      <c r="A91" s="231" t="s">
        <v>269</v>
      </c>
      <c r="B91" s="231"/>
      <c r="C91" s="231"/>
      <c r="D91" s="231"/>
    </row>
    <row r="92" spans="1:5">
      <c r="A92" s="53">
        <v>1</v>
      </c>
      <c r="B92" s="62" t="s">
        <v>164</v>
      </c>
      <c r="C92" s="63">
        <v>2015</v>
      </c>
      <c r="D92" s="64">
        <v>1650</v>
      </c>
    </row>
    <row r="93" spans="1:5">
      <c r="A93" s="230" t="s">
        <v>7</v>
      </c>
      <c r="B93" s="230"/>
      <c r="C93" s="230"/>
      <c r="D93" s="14">
        <f>SUM(D92:D92)</f>
        <v>1650</v>
      </c>
    </row>
    <row r="94" spans="1:5" ht="12.75" customHeight="1">
      <c r="A94" s="214">
        <v>8</v>
      </c>
      <c r="B94" s="236" t="s">
        <v>310</v>
      </c>
      <c r="C94" s="237"/>
      <c r="D94" s="238"/>
    </row>
    <row r="95" spans="1:5">
      <c r="A95" s="53">
        <v>1</v>
      </c>
      <c r="B95" s="62" t="s">
        <v>81</v>
      </c>
      <c r="C95" s="63">
        <v>2012</v>
      </c>
      <c r="D95" s="64">
        <v>2299</v>
      </c>
    </row>
    <row r="96" spans="1:5">
      <c r="A96" s="93">
        <v>2</v>
      </c>
      <c r="B96" s="62" t="s">
        <v>138</v>
      </c>
      <c r="C96" s="63">
        <v>2014</v>
      </c>
      <c r="D96" s="64">
        <v>8000</v>
      </c>
    </row>
    <row r="97" spans="1:4">
      <c r="A97" s="154">
        <v>3</v>
      </c>
      <c r="B97" s="62" t="s">
        <v>155</v>
      </c>
      <c r="C97" s="63">
        <v>2016</v>
      </c>
      <c r="D97" s="64">
        <v>109</v>
      </c>
    </row>
    <row r="98" spans="1:4">
      <c r="A98" s="93">
        <v>4</v>
      </c>
      <c r="B98" s="62" t="s">
        <v>156</v>
      </c>
      <c r="C98" s="63">
        <v>2016</v>
      </c>
      <c r="D98" s="64">
        <v>539</v>
      </c>
    </row>
    <row r="99" spans="1:4">
      <c r="A99" s="230" t="s">
        <v>7</v>
      </c>
      <c r="B99" s="230"/>
      <c r="C99" s="230"/>
      <c r="D99" s="14">
        <f>SUM(D95:D98)</f>
        <v>10947</v>
      </c>
    </row>
    <row r="128" spans="1:4">
      <c r="A128" s="4"/>
      <c r="B128" s="4"/>
      <c r="C128" s="4"/>
      <c r="D128" s="4"/>
    </row>
  </sheetData>
  <mergeCells count="34">
    <mergeCell ref="A71:D71"/>
    <mergeCell ref="A73:C73"/>
    <mergeCell ref="A74:D74"/>
    <mergeCell ref="A76:C76"/>
    <mergeCell ref="A70:C70"/>
    <mergeCell ref="A99:C99"/>
    <mergeCell ref="A63:C63"/>
    <mergeCell ref="B94:D94"/>
    <mergeCell ref="A5:D5"/>
    <mergeCell ref="A93:C93"/>
    <mergeCell ref="A77:D77"/>
    <mergeCell ref="A45:C45"/>
    <mergeCell ref="A86:C86"/>
    <mergeCell ref="A87:D87"/>
    <mergeCell ref="A90:C90"/>
    <mergeCell ref="A91:D91"/>
    <mergeCell ref="A79:C79"/>
    <mergeCell ref="A80:D80"/>
    <mergeCell ref="A82:C82"/>
    <mergeCell ref="A83:D83"/>
    <mergeCell ref="A21:C21"/>
    <mergeCell ref="A22:D22"/>
    <mergeCell ref="A29:C29"/>
    <mergeCell ref="A7:C7"/>
    <mergeCell ref="A68:D68"/>
    <mergeCell ref="A30:D30"/>
    <mergeCell ref="A34:C34"/>
    <mergeCell ref="A35:D35"/>
    <mergeCell ref="A39:C39"/>
    <mergeCell ref="A40:D40"/>
    <mergeCell ref="A8:D8"/>
    <mergeCell ref="A10:C10"/>
    <mergeCell ref="A11:D11"/>
    <mergeCell ref="B46:D46"/>
  </mergeCells>
  <phoneticPr fontId="0" type="noConversion"/>
  <printOptions horizontalCentered="1"/>
  <pageMargins left="0.79" right="0.4" top="0.31496062992125984" bottom="0.23622047244094491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WhiteSpace="0" topLeftCell="A7" zoomScaleNormal="100" zoomScaleSheetLayoutView="110" workbookViewId="0">
      <selection activeCell="C12" sqref="C12"/>
    </sheetView>
  </sheetViews>
  <sheetFormatPr defaultRowHeight="12.75"/>
  <cols>
    <col min="1" max="1" width="3.85546875" bestFit="1" customWidth="1"/>
    <col min="2" max="2" width="9.140625" customWidth="1"/>
    <col min="3" max="3" width="33.7109375" customWidth="1"/>
    <col min="4" max="5" width="21.42578125" style="70" customWidth="1"/>
  </cols>
  <sheetData>
    <row r="1" spans="1:5">
      <c r="D1" s="242" t="s">
        <v>176</v>
      </c>
      <c r="E1" s="242"/>
    </row>
    <row r="2" spans="1:5">
      <c r="D2" s="71"/>
      <c r="E2" s="71" t="s">
        <v>28</v>
      </c>
    </row>
    <row r="4" spans="1:5" ht="41.25" customHeight="1">
      <c r="B4" s="11" t="s">
        <v>5</v>
      </c>
      <c r="C4" s="12" t="s">
        <v>14</v>
      </c>
      <c r="D4" s="72" t="s">
        <v>15</v>
      </c>
      <c r="E4" s="73" t="s">
        <v>16</v>
      </c>
    </row>
    <row r="5" spans="1:5" s="105" customFormat="1" ht="42.75" customHeight="1">
      <c r="B5" s="103">
        <v>1</v>
      </c>
      <c r="C5" s="104" t="s">
        <v>98</v>
      </c>
      <c r="D5" s="162">
        <v>973478.56</v>
      </c>
      <c r="E5" s="164"/>
    </row>
    <row r="6" spans="1:5" s="105" customFormat="1" ht="42.75" customHeight="1">
      <c r="B6" s="103">
        <v>2</v>
      </c>
      <c r="C6" s="104" t="s">
        <v>32</v>
      </c>
      <c r="D6" s="161">
        <v>29695.200000000001</v>
      </c>
      <c r="E6" s="162">
        <v>314459.33</v>
      </c>
    </row>
    <row r="7" spans="1:5" s="105" customFormat="1" ht="42.75" customHeight="1">
      <c r="B7" s="103">
        <v>3</v>
      </c>
      <c r="C7" s="104" t="s">
        <v>33</v>
      </c>
      <c r="D7" s="165">
        <v>9380</v>
      </c>
      <c r="E7" s="164"/>
    </row>
    <row r="8" spans="1:5" s="105" customFormat="1" ht="42.75" customHeight="1">
      <c r="B8" s="103">
        <v>4</v>
      </c>
      <c r="C8" s="104" t="s">
        <v>34</v>
      </c>
      <c r="D8" s="166">
        <f>139392.54+3001+511.25</f>
        <v>142904.79</v>
      </c>
      <c r="E8" s="166">
        <v>1097.92</v>
      </c>
    </row>
    <row r="9" spans="1:5" s="105" customFormat="1" ht="42.75" customHeight="1">
      <c r="B9" s="103">
        <v>5</v>
      </c>
      <c r="C9" s="104" t="s">
        <v>35</v>
      </c>
      <c r="D9" s="111">
        <f>57977.96+749</f>
        <v>58726.96</v>
      </c>
      <c r="E9" s="167">
        <v>10886.01</v>
      </c>
    </row>
    <row r="10" spans="1:5" s="105" customFormat="1" ht="42.75" customHeight="1">
      <c r="B10" s="103">
        <v>6</v>
      </c>
      <c r="C10" s="104" t="s">
        <v>36</v>
      </c>
      <c r="D10" s="163">
        <f>27390.76+153335.78+1999.8+24687.2+63+115.01+319.8+62.5+1150+269+123+1400+386.39+393.6+76.43+65.01+135+149+399+62+63+580+499+480+105.56+88.3+57.48+86.1+92.25</f>
        <v>214633.97000000003</v>
      </c>
      <c r="E10" s="164">
        <v>29018.91</v>
      </c>
    </row>
    <row r="11" spans="1:5" s="105" customFormat="1" ht="42.75" customHeight="1">
      <c r="B11" s="103">
        <v>7</v>
      </c>
      <c r="C11" s="104" t="s">
        <v>95</v>
      </c>
      <c r="D11" s="163">
        <f>211931.2+7308+28864.03+732.27</f>
        <v>248835.5</v>
      </c>
      <c r="E11" s="164">
        <v>13088.94</v>
      </c>
    </row>
    <row r="12" spans="1:5" s="105" customFormat="1" ht="42.75" customHeight="1">
      <c r="B12" s="103">
        <v>8</v>
      </c>
      <c r="C12" s="212" t="s">
        <v>310</v>
      </c>
      <c r="D12" s="111">
        <f>443283.24+17094+5220</f>
        <v>465597.24</v>
      </c>
      <c r="E12" s="167">
        <v>75070.87</v>
      </c>
    </row>
    <row r="13" spans="1:5" ht="29.25" customHeight="1">
      <c r="B13" s="13"/>
      <c r="C13" s="11" t="s">
        <v>7</v>
      </c>
      <c r="D13" s="168">
        <f>SUM(D5:D12)</f>
        <v>2143252.2199999997</v>
      </c>
      <c r="E13" s="168">
        <f>SUM(E5:E12)</f>
        <v>443621.98</v>
      </c>
    </row>
    <row r="16" spans="1:5">
      <c r="A16" s="31"/>
    </row>
  </sheetData>
  <mergeCells count="1">
    <mergeCell ref="D1:E1"/>
  </mergeCells>
  <pageMargins left="0.31496062992125984" right="0.31496062992125984" top="0.9448818897637796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K20"/>
  <sheetViews>
    <sheetView topLeftCell="A16" workbookViewId="0">
      <selection activeCell="T1" sqref="T1"/>
    </sheetView>
  </sheetViews>
  <sheetFormatPr defaultRowHeight="12.75"/>
  <cols>
    <col min="1" max="1" width="4" style="195" customWidth="1"/>
    <col min="2" max="2" width="4.5703125" style="195" customWidth="1"/>
    <col min="3" max="3" width="16.7109375" style="196" customWidth="1"/>
    <col min="4" max="4" width="17.140625" style="197" customWidth="1"/>
    <col min="5" max="5" width="22.28515625" style="195" customWidth="1"/>
    <col min="6" max="6" width="13.7109375" style="196" customWidth="1"/>
    <col min="7" max="7" width="17.42578125" style="195" customWidth="1"/>
    <col min="8" max="8" width="11.140625" style="195" customWidth="1"/>
    <col min="9" max="9" width="13.28515625" style="195" customWidth="1"/>
    <col min="10" max="10" width="13.140625" style="195" customWidth="1"/>
    <col min="11" max="11" width="12.42578125" style="195" customWidth="1"/>
    <col min="12" max="12" width="10" style="195" customWidth="1"/>
    <col min="13" max="13" width="12.5703125" style="195" customWidth="1"/>
    <col min="14" max="14" width="14.28515625" style="192" customWidth="1"/>
    <col min="15" max="15" width="11.7109375" style="192" customWidth="1"/>
    <col min="16" max="16" width="12.140625" style="192" customWidth="1"/>
    <col min="17" max="17" width="11.5703125" style="195" customWidth="1"/>
    <col min="18" max="19" width="11.7109375" style="195" customWidth="1"/>
    <col min="20" max="20" width="17.5703125" style="195" customWidth="1"/>
    <col min="21" max="16384" width="9.140625" style="195"/>
  </cols>
  <sheetData>
    <row r="1" spans="2:245" s="191" customFormat="1">
      <c r="B1" s="188"/>
      <c r="C1" s="189"/>
      <c r="D1" s="190"/>
      <c r="F1" s="189"/>
      <c r="N1" s="192"/>
      <c r="O1" s="192"/>
      <c r="P1" s="192"/>
      <c r="T1" s="198" t="s">
        <v>301</v>
      </c>
    </row>
    <row r="2" spans="2:245" s="191" customFormat="1">
      <c r="B2" s="188"/>
      <c r="C2" s="189"/>
      <c r="D2" s="190"/>
      <c r="F2" s="189"/>
      <c r="N2" s="192"/>
      <c r="O2" s="192"/>
      <c r="P2" s="192"/>
      <c r="T2" s="198" t="s">
        <v>177</v>
      </c>
    </row>
    <row r="3" spans="2:245" s="191" customFormat="1">
      <c r="B3" s="188"/>
      <c r="C3" s="189"/>
      <c r="D3" s="190"/>
      <c r="F3" s="189"/>
      <c r="N3" s="192"/>
      <c r="O3" s="192"/>
      <c r="P3" s="192"/>
    </row>
    <row r="4" spans="2:245" s="191" customFormat="1">
      <c r="B4" s="243" t="s">
        <v>178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</row>
    <row r="5" spans="2:245" s="191" customFormat="1" ht="12.75" customHeight="1">
      <c r="B5" s="244" t="s">
        <v>5</v>
      </c>
      <c r="C5" s="244" t="s">
        <v>179</v>
      </c>
      <c r="D5" s="244" t="s">
        <v>180</v>
      </c>
      <c r="E5" s="244" t="s">
        <v>181</v>
      </c>
      <c r="F5" s="244" t="s">
        <v>182</v>
      </c>
      <c r="G5" s="244" t="s">
        <v>183</v>
      </c>
      <c r="H5" s="244" t="s">
        <v>184</v>
      </c>
      <c r="I5" s="244" t="s">
        <v>185</v>
      </c>
      <c r="J5" s="244" t="s">
        <v>186</v>
      </c>
      <c r="K5" s="244" t="s">
        <v>187</v>
      </c>
      <c r="L5" s="244" t="s">
        <v>188</v>
      </c>
      <c r="M5" s="244" t="s">
        <v>189</v>
      </c>
      <c r="N5" s="245" t="s">
        <v>190</v>
      </c>
      <c r="O5" s="245" t="s">
        <v>191</v>
      </c>
      <c r="P5" s="245" t="s">
        <v>192</v>
      </c>
      <c r="Q5" s="244" t="s">
        <v>193</v>
      </c>
      <c r="R5" s="244"/>
      <c r="S5" s="244" t="s">
        <v>194</v>
      </c>
      <c r="T5" s="244"/>
    </row>
    <row r="6" spans="2:245" s="191" customFormat="1" ht="20.25" customHeight="1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5"/>
      <c r="O6" s="245"/>
      <c r="P6" s="245"/>
      <c r="Q6" s="244"/>
      <c r="R6" s="244"/>
      <c r="S6" s="244"/>
      <c r="T6" s="244"/>
    </row>
    <row r="7" spans="2:245" s="191" customFormat="1" ht="25.5" customHeight="1"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5"/>
      <c r="O7" s="245"/>
      <c r="P7" s="245"/>
      <c r="Q7" s="193" t="s">
        <v>195</v>
      </c>
      <c r="R7" s="193" t="s">
        <v>196</v>
      </c>
      <c r="S7" s="193" t="s">
        <v>195</v>
      </c>
      <c r="T7" s="193" t="s">
        <v>196</v>
      </c>
    </row>
    <row r="8" spans="2:245" s="191" customFormat="1" ht="12.75" customHeight="1">
      <c r="B8" s="246" t="s">
        <v>99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</row>
    <row r="9" spans="2:245" s="160" customFormat="1" ht="38.25">
      <c r="B9" s="155">
        <v>1</v>
      </c>
      <c r="C9" s="119" t="s">
        <v>270</v>
      </c>
      <c r="D9" s="119" t="s">
        <v>197</v>
      </c>
      <c r="E9" s="119" t="s">
        <v>198</v>
      </c>
      <c r="F9" s="119" t="s">
        <v>199</v>
      </c>
      <c r="G9" s="119" t="s">
        <v>200</v>
      </c>
      <c r="H9" s="119">
        <v>6180</v>
      </c>
      <c r="I9" s="119"/>
      <c r="J9" s="119" t="s">
        <v>201</v>
      </c>
      <c r="K9" s="119">
        <v>8</v>
      </c>
      <c r="L9" s="119">
        <v>2004</v>
      </c>
      <c r="M9" s="119" t="s">
        <v>202</v>
      </c>
      <c r="N9" s="169">
        <v>180000</v>
      </c>
      <c r="O9" s="119" t="s">
        <v>203</v>
      </c>
      <c r="P9" s="177">
        <v>138050</v>
      </c>
      <c r="Q9" s="122" t="s">
        <v>280</v>
      </c>
      <c r="R9" s="122" t="s">
        <v>281</v>
      </c>
      <c r="S9" s="122" t="s">
        <v>280</v>
      </c>
      <c r="T9" s="122" t="s">
        <v>281</v>
      </c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</row>
    <row r="10" spans="2:245" s="160" customFormat="1" ht="38.25">
      <c r="B10" s="155">
        <v>2</v>
      </c>
      <c r="C10" s="120" t="s">
        <v>271</v>
      </c>
      <c r="D10" s="120" t="s">
        <v>272</v>
      </c>
      <c r="E10" s="120" t="s">
        <v>204</v>
      </c>
      <c r="F10" s="120" t="s">
        <v>205</v>
      </c>
      <c r="G10" s="120" t="s">
        <v>200</v>
      </c>
      <c r="H10" s="120">
        <v>7146</v>
      </c>
      <c r="I10" s="120"/>
      <c r="J10" s="120" t="s">
        <v>206</v>
      </c>
      <c r="K10" s="120">
        <v>6</v>
      </c>
      <c r="L10" s="120">
        <v>2013</v>
      </c>
      <c r="M10" s="120" t="s">
        <v>207</v>
      </c>
      <c r="N10" s="121">
        <v>568921</v>
      </c>
      <c r="O10" s="119" t="s">
        <v>203</v>
      </c>
      <c r="P10" s="178">
        <v>40000</v>
      </c>
      <c r="Q10" s="122" t="s">
        <v>282</v>
      </c>
      <c r="R10" s="122" t="s">
        <v>283</v>
      </c>
      <c r="S10" s="122" t="s">
        <v>282</v>
      </c>
      <c r="T10" s="122" t="s">
        <v>283</v>
      </c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</row>
    <row r="11" spans="2:245" s="160" customFormat="1" ht="38.25">
      <c r="B11" s="155">
        <v>3</v>
      </c>
      <c r="C11" s="120" t="s">
        <v>273</v>
      </c>
      <c r="D11" s="120">
        <v>4</v>
      </c>
      <c r="E11" s="170">
        <v>3644</v>
      </c>
      <c r="F11" s="120" t="s">
        <v>208</v>
      </c>
      <c r="G11" s="120" t="s">
        <v>200</v>
      </c>
      <c r="H11" s="120">
        <v>11100</v>
      </c>
      <c r="I11" s="120"/>
      <c r="J11" s="120" t="s">
        <v>209</v>
      </c>
      <c r="K11" s="120">
        <v>4</v>
      </c>
      <c r="L11" s="120">
        <v>1982</v>
      </c>
      <c r="M11" s="120" t="s">
        <v>210</v>
      </c>
      <c r="N11" s="121"/>
      <c r="O11" s="119"/>
      <c r="P11" s="179"/>
      <c r="Q11" s="122" t="s">
        <v>284</v>
      </c>
      <c r="R11" s="122" t="s">
        <v>285</v>
      </c>
      <c r="S11" s="122"/>
      <c r="T11" s="122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</row>
    <row r="12" spans="2:245" s="160" customFormat="1" ht="38.25">
      <c r="B12" s="155">
        <v>4</v>
      </c>
      <c r="C12" s="120" t="s">
        <v>274</v>
      </c>
      <c r="D12" s="120" t="s">
        <v>211</v>
      </c>
      <c r="E12" s="171" t="s">
        <v>212</v>
      </c>
      <c r="F12" s="120" t="s">
        <v>213</v>
      </c>
      <c r="G12" s="120" t="s">
        <v>200</v>
      </c>
      <c r="H12" s="120">
        <v>6842</v>
      </c>
      <c r="I12" s="120"/>
      <c r="J12" s="120" t="s">
        <v>214</v>
      </c>
      <c r="K12" s="120">
        <v>9</v>
      </c>
      <c r="L12" s="120">
        <v>1978</v>
      </c>
      <c r="M12" s="120" t="s">
        <v>215</v>
      </c>
      <c r="N12" s="121"/>
      <c r="O12" s="119"/>
      <c r="P12" s="179"/>
      <c r="Q12" s="122" t="s">
        <v>284</v>
      </c>
      <c r="R12" s="122" t="s">
        <v>286</v>
      </c>
      <c r="S12" s="122"/>
      <c r="T12" s="122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</row>
    <row r="13" spans="2:245" s="160" customFormat="1" ht="38.25">
      <c r="B13" s="155">
        <v>5</v>
      </c>
      <c r="C13" s="120" t="s">
        <v>275</v>
      </c>
      <c r="D13" s="120" t="s">
        <v>216</v>
      </c>
      <c r="E13" s="120" t="s">
        <v>217</v>
      </c>
      <c r="F13" s="120" t="s">
        <v>218</v>
      </c>
      <c r="G13" s="120" t="s">
        <v>219</v>
      </c>
      <c r="H13" s="120">
        <v>2417</v>
      </c>
      <c r="I13" s="120"/>
      <c r="J13" s="120" t="s">
        <v>220</v>
      </c>
      <c r="K13" s="120" t="s">
        <v>221</v>
      </c>
      <c r="L13" s="120">
        <v>1997</v>
      </c>
      <c r="M13" s="120" t="s">
        <v>222</v>
      </c>
      <c r="N13" s="121"/>
      <c r="O13" s="119"/>
      <c r="P13" s="179"/>
      <c r="Q13" s="122" t="s">
        <v>287</v>
      </c>
      <c r="R13" s="122" t="s">
        <v>288</v>
      </c>
      <c r="S13" s="122"/>
      <c r="T13" s="122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</row>
    <row r="14" spans="2:245" s="160" customFormat="1" ht="49.5" customHeight="1">
      <c r="B14" s="155">
        <v>6</v>
      </c>
      <c r="C14" s="120" t="str">
        <f>$C$13</f>
        <v>FS LUBLIN ŻUK własciciel: Urząd Gminy Wilkołaz</v>
      </c>
      <c r="D14" s="120" t="s">
        <v>276</v>
      </c>
      <c r="E14" s="120">
        <v>544199</v>
      </c>
      <c r="F14" s="120" t="s">
        <v>223</v>
      </c>
      <c r="G14" s="120" t="str">
        <f>$G$13</f>
        <v>ciężarowo- uniwersalny</v>
      </c>
      <c r="H14" s="120">
        <v>2417</v>
      </c>
      <c r="I14" s="120"/>
      <c r="J14" s="120" t="s">
        <v>224</v>
      </c>
      <c r="K14" s="120" t="s">
        <v>225</v>
      </c>
      <c r="L14" s="120">
        <v>1991</v>
      </c>
      <c r="M14" s="120" t="s">
        <v>226</v>
      </c>
      <c r="N14" s="121"/>
      <c r="O14" s="119"/>
      <c r="P14" s="179"/>
      <c r="Q14" s="122" t="s">
        <v>289</v>
      </c>
      <c r="R14" s="122" t="s">
        <v>290</v>
      </c>
      <c r="S14" s="122"/>
      <c r="T14" s="122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</row>
    <row r="15" spans="2:245" s="160" customFormat="1" ht="56.25" customHeight="1">
      <c r="B15" s="155">
        <v>7</v>
      </c>
      <c r="C15" s="120" t="s">
        <v>227</v>
      </c>
      <c r="D15" s="120" t="s">
        <v>277</v>
      </c>
      <c r="E15" s="120">
        <v>10697</v>
      </c>
      <c r="F15" s="120" t="s">
        <v>228</v>
      </c>
      <c r="G15" s="120" t="s">
        <v>200</v>
      </c>
      <c r="H15" s="120">
        <v>6842</v>
      </c>
      <c r="I15" s="120"/>
      <c r="J15" s="120" t="s">
        <v>229</v>
      </c>
      <c r="K15" s="120">
        <v>8</v>
      </c>
      <c r="L15" s="120">
        <v>1987</v>
      </c>
      <c r="M15" s="120" t="s">
        <v>230</v>
      </c>
      <c r="N15" s="121"/>
      <c r="O15" s="119"/>
      <c r="P15" s="179"/>
      <c r="Q15" s="122" t="s">
        <v>291</v>
      </c>
      <c r="R15" s="122" t="s">
        <v>292</v>
      </c>
      <c r="S15" s="122"/>
      <c r="T15" s="122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</row>
    <row r="16" spans="2:245" s="160" customFormat="1" ht="38.25">
      <c r="B16" s="155">
        <v>8</v>
      </c>
      <c r="C16" s="120" t="s">
        <v>278</v>
      </c>
      <c r="D16" s="120" t="s">
        <v>231</v>
      </c>
      <c r="E16" s="120" t="s">
        <v>232</v>
      </c>
      <c r="F16" s="120" t="s">
        <v>233</v>
      </c>
      <c r="G16" s="120" t="s">
        <v>200</v>
      </c>
      <c r="H16" s="120">
        <v>2198</v>
      </c>
      <c r="I16" s="120" t="s">
        <v>234</v>
      </c>
      <c r="J16" s="120" t="s">
        <v>235</v>
      </c>
      <c r="K16" s="120" t="s">
        <v>236</v>
      </c>
      <c r="L16" s="120">
        <v>2013</v>
      </c>
      <c r="M16" s="172" t="s">
        <v>237</v>
      </c>
      <c r="N16" s="173">
        <v>64484</v>
      </c>
      <c r="O16" s="174" t="s">
        <v>203</v>
      </c>
      <c r="P16" s="180">
        <v>30000</v>
      </c>
      <c r="Q16" s="122" t="s">
        <v>293</v>
      </c>
      <c r="R16" s="122" t="s">
        <v>294</v>
      </c>
      <c r="S16" s="122" t="s">
        <v>293</v>
      </c>
      <c r="T16" s="122" t="s">
        <v>294</v>
      </c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</row>
    <row r="17" spans="2:20" s="176" customFormat="1" ht="38.25">
      <c r="B17" s="155">
        <v>9</v>
      </c>
      <c r="C17" s="155" t="s">
        <v>238</v>
      </c>
      <c r="D17" s="155" t="s">
        <v>238</v>
      </c>
      <c r="E17" s="155" t="s">
        <v>239</v>
      </c>
      <c r="F17" s="155" t="s">
        <v>240</v>
      </c>
      <c r="G17" s="155" t="s">
        <v>241</v>
      </c>
      <c r="H17" s="155" t="s">
        <v>75</v>
      </c>
      <c r="I17" s="155"/>
      <c r="J17" s="155" t="s">
        <v>242</v>
      </c>
      <c r="K17" s="155">
        <v>750</v>
      </c>
      <c r="L17" s="155">
        <v>1986</v>
      </c>
      <c r="M17" s="155"/>
      <c r="N17" s="175"/>
      <c r="O17" s="155"/>
      <c r="P17" s="181"/>
      <c r="Q17" s="122" t="s">
        <v>291</v>
      </c>
      <c r="R17" s="122" t="s">
        <v>292</v>
      </c>
      <c r="S17" s="122"/>
      <c r="T17" s="122"/>
    </row>
    <row r="18" spans="2:20" s="176" customFormat="1" ht="38.25">
      <c r="B18" s="155">
        <v>10</v>
      </c>
      <c r="C18" s="155" t="s">
        <v>243</v>
      </c>
      <c r="D18" s="155" t="s">
        <v>244</v>
      </c>
      <c r="E18" s="155" t="s">
        <v>245</v>
      </c>
      <c r="F18" s="155" t="s">
        <v>246</v>
      </c>
      <c r="G18" s="155"/>
      <c r="H18" s="155">
        <v>2286</v>
      </c>
      <c r="I18" s="155"/>
      <c r="J18" s="155" t="s">
        <v>247</v>
      </c>
      <c r="K18" s="155" t="s">
        <v>248</v>
      </c>
      <c r="L18" s="155">
        <v>2006</v>
      </c>
      <c r="M18" s="155"/>
      <c r="N18" s="175">
        <v>37000</v>
      </c>
      <c r="O18" s="155"/>
      <c r="P18" s="181"/>
      <c r="Q18" s="122" t="s">
        <v>295</v>
      </c>
      <c r="R18" s="122" t="s">
        <v>296</v>
      </c>
      <c r="S18" s="122" t="s">
        <v>295</v>
      </c>
      <c r="T18" s="122" t="s">
        <v>296</v>
      </c>
    </row>
    <row r="19" spans="2:20" s="176" customFormat="1" ht="38.25">
      <c r="B19" s="155">
        <v>11</v>
      </c>
      <c r="C19" s="155" t="s">
        <v>279</v>
      </c>
      <c r="D19" s="155" t="s">
        <v>249</v>
      </c>
      <c r="E19" s="155" t="s">
        <v>250</v>
      </c>
      <c r="F19" s="155" t="s">
        <v>251</v>
      </c>
      <c r="G19" s="120" t="s">
        <v>200</v>
      </c>
      <c r="H19" s="155">
        <v>2299</v>
      </c>
      <c r="I19" s="155"/>
      <c r="J19" s="155" t="s">
        <v>252</v>
      </c>
      <c r="K19" s="155">
        <v>6</v>
      </c>
      <c r="L19" s="155">
        <v>2015</v>
      </c>
      <c r="M19" s="155" t="s">
        <v>253</v>
      </c>
      <c r="N19" s="175">
        <v>155663</v>
      </c>
      <c r="O19" s="155" t="str">
        <f>$O$16</f>
        <v>sprzęt ratowniczy</v>
      </c>
      <c r="P19" s="182">
        <f>$P$16</f>
        <v>30000</v>
      </c>
      <c r="Q19" s="122" t="s">
        <v>297</v>
      </c>
      <c r="R19" s="122" t="s">
        <v>298</v>
      </c>
      <c r="S19" s="122" t="s">
        <v>297</v>
      </c>
      <c r="T19" s="122" t="s">
        <v>298</v>
      </c>
    </row>
    <row r="20" spans="2:20" s="192" customFormat="1" ht="45.75" customHeight="1">
      <c r="B20" s="155">
        <v>12</v>
      </c>
      <c r="C20" s="154" t="s">
        <v>254</v>
      </c>
      <c r="D20" s="154" t="s">
        <v>255</v>
      </c>
      <c r="E20" s="154" t="s">
        <v>256</v>
      </c>
      <c r="F20" s="154" t="s">
        <v>257</v>
      </c>
      <c r="G20" s="154" t="s">
        <v>258</v>
      </c>
      <c r="H20" s="154">
        <v>1390</v>
      </c>
      <c r="I20" s="154"/>
      <c r="J20" s="154" t="s">
        <v>259</v>
      </c>
      <c r="K20" s="154">
        <v>5</v>
      </c>
      <c r="L20" s="154">
        <v>2003</v>
      </c>
      <c r="M20" s="154"/>
      <c r="N20" s="194"/>
      <c r="O20" s="134"/>
      <c r="P20" s="199"/>
      <c r="Q20" s="123" t="s">
        <v>299</v>
      </c>
      <c r="R20" s="123" t="s">
        <v>300</v>
      </c>
      <c r="S20" s="123"/>
      <c r="T20" s="123"/>
    </row>
  </sheetData>
  <mergeCells count="19">
    <mergeCell ref="B8:T8"/>
    <mergeCell ref="K5:K7"/>
    <mergeCell ref="L5:L7"/>
    <mergeCell ref="M5:M7"/>
    <mergeCell ref="N5:N7"/>
    <mergeCell ref="O5:O7"/>
    <mergeCell ref="B4:T4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P5:P7"/>
    <mergeCell ref="Q5:R6"/>
    <mergeCell ref="S5:T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workbookViewId="0">
      <selection activeCell="J10" sqref="J10"/>
    </sheetView>
  </sheetViews>
  <sheetFormatPr defaultRowHeight="12.75"/>
  <cols>
    <col min="2" max="2" width="13.42578125" customWidth="1"/>
    <col min="3" max="3" width="18.5703125" customWidth="1"/>
    <col min="4" max="4" width="21.5703125" customWidth="1"/>
  </cols>
  <sheetData>
    <row r="3" spans="1:4">
      <c r="A3" s="143"/>
      <c r="B3" s="143"/>
      <c r="C3" s="201"/>
      <c r="D3" s="202" t="s">
        <v>23</v>
      </c>
    </row>
    <row r="4" spans="1:4">
      <c r="A4" s="143"/>
      <c r="B4" s="143"/>
      <c r="C4" s="201"/>
      <c r="D4" s="202" t="s">
        <v>302</v>
      </c>
    </row>
    <row r="5" spans="1:4">
      <c r="A5" s="203"/>
      <c r="B5" s="203"/>
      <c r="C5" s="204"/>
      <c r="D5" s="205"/>
    </row>
    <row r="6" spans="1:4">
      <c r="A6" s="247" t="s">
        <v>303</v>
      </c>
      <c r="B6" s="248"/>
      <c r="C6" s="248"/>
      <c r="D6" s="249"/>
    </row>
    <row r="7" spans="1:4" ht="38.25">
      <c r="A7" s="200" t="s">
        <v>304</v>
      </c>
      <c r="B7" s="200" t="s">
        <v>305</v>
      </c>
      <c r="C7" s="206" t="s">
        <v>306</v>
      </c>
      <c r="D7" s="200" t="s">
        <v>307</v>
      </c>
    </row>
    <row r="8" spans="1:4" ht="27.75" customHeight="1">
      <c r="A8" s="207">
        <v>2017</v>
      </c>
      <c r="B8" s="208" t="s">
        <v>308</v>
      </c>
      <c r="C8" s="211" t="s">
        <v>308</v>
      </c>
      <c r="D8" s="154" t="s">
        <v>308</v>
      </c>
    </row>
    <row r="9" spans="1:4" ht="28.5" customHeight="1">
      <c r="A9" s="207">
        <v>2016</v>
      </c>
      <c r="B9" s="208" t="s">
        <v>308</v>
      </c>
      <c r="C9" s="194" t="s">
        <v>308</v>
      </c>
      <c r="D9" s="154" t="s">
        <v>308</v>
      </c>
    </row>
    <row r="10" spans="1:4" ht="38.25">
      <c r="A10" s="207">
        <v>2015</v>
      </c>
      <c r="B10" s="208">
        <v>1</v>
      </c>
      <c r="C10" s="210">
        <v>841</v>
      </c>
      <c r="D10" s="209" t="s">
        <v>309</v>
      </c>
    </row>
  </sheetData>
  <mergeCells count="1">
    <mergeCell ref="A6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budynki</vt:lpstr>
      <vt:lpstr>elektronika</vt:lpstr>
      <vt:lpstr>środki trwałe</vt:lpstr>
      <vt:lpstr>pojazdy </vt:lpstr>
      <vt:lpstr>wykaz szkód </vt:lpstr>
      <vt:lpstr>budynki!Obszar_wydruku</vt:lpstr>
      <vt:lpstr>elektronika!Obszar_wydruku</vt:lpstr>
      <vt:lpstr>'środki trwałe'!Obszar_wydruku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Jacek Stec</cp:lastModifiedBy>
  <cp:lastPrinted>2014-10-01T11:17:58Z</cp:lastPrinted>
  <dcterms:created xsi:type="dcterms:W3CDTF">2003-03-13T10:23:20Z</dcterms:created>
  <dcterms:modified xsi:type="dcterms:W3CDTF">2017-10-05T07:49:39Z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